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16380" windowHeight="8190"/>
  </bookViews>
  <sheets>
    <sheet name="доходы (2)" sheetId="3" r:id="rId1"/>
    <sheet name="Лист3" sheetId="2" r:id="rId2"/>
  </sheets>
  <calcPr calcId="152511"/>
</workbook>
</file>

<file path=xl/calcChain.xml><?xml version="1.0" encoding="utf-8"?>
<calcChain xmlns="http://schemas.openxmlformats.org/spreadsheetml/2006/main">
  <c r="H48" i="3" l="1"/>
  <c r="E34" i="3"/>
  <c r="E42" i="3"/>
  <c r="E43" i="3" s="1"/>
  <c r="H43" i="3" s="1"/>
  <c r="E35" i="3"/>
  <c r="H35" i="3" s="1"/>
  <c r="E32" i="3"/>
  <c r="E31" i="3"/>
  <c r="E29" i="3"/>
  <c r="E15" i="3"/>
  <c r="E20" i="3"/>
  <c r="E13" i="3"/>
  <c r="F28" i="3"/>
  <c r="H28" i="3" s="1"/>
  <c r="H47" i="3"/>
  <c r="F47" i="3"/>
  <c r="H29" i="3"/>
  <c r="G29" i="3"/>
  <c r="F14" i="3"/>
  <c r="H24" i="3"/>
  <c r="D28" i="3"/>
  <c r="G32" i="3"/>
  <c r="H32" i="3"/>
  <c r="G47" i="3"/>
  <c r="E47" i="3"/>
  <c r="D47" i="3"/>
  <c r="D36" i="3"/>
  <c r="E36" i="3" s="1"/>
  <c r="H36" i="3" s="1"/>
  <c r="H37" i="3"/>
  <c r="G35" i="3"/>
  <c r="D9" i="3"/>
  <c r="D27" i="3" s="1"/>
  <c r="D22" i="3"/>
  <c r="G22" i="3" s="1"/>
  <c r="F22" i="3"/>
  <c r="G20" i="3"/>
  <c r="H13" i="3"/>
  <c r="H12" i="3"/>
  <c r="G13" i="3"/>
  <c r="G12" i="3"/>
  <c r="G10" i="3"/>
  <c r="F12" i="3"/>
  <c r="E12" i="3"/>
  <c r="D12" i="3"/>
  <c r="G43" i="3"/>
  <c r="F42" i="3"/>
  <c r="G42" i="3" s="1"/>
  <c r="D42" i="3"/>
  <c r="G37" i="3"/>
  <c r="F36" i="3"/>
  <c r="E33" i="3"/>
  <c r="G24" i="3"/>
  <c r="H20" i="3"/>
  <c r="G15" i="3"/>
  <c r="H15" i="3"/>
  <c r="D14" i="3"/>
  <c r="F9" i="3"/>
  <c r="F27" i="3" s="1"/>
  <c r="D45" i="3"/>
  <c r="D46" i="3" s="1"/>
  <c r="D50" i="3" s="1"/>
  <c r="E14" i="3"/>
  <c r="H14" i="3" s="1"/>
  <c r="H42" i="3"/>
  <c r="G14" i="3"/>
  <c r="G31" i="3"/>
  <c r="H31" i="3" s="1"/>
  <c r="E28" i="3"/>
  <c r="F45" i="3"/>
  <c r="G28" i="3"/>
  <c r="G45" i="3"/>
  <c r="F46" i="3" l="1"/>
  <c r="E9" i="3"/>
  <c r="E22" i="3"/>
  <c r="H22" i="3" s="1"/>
  <c r="E45" i="3"/>
  <c r="G9" i="3"/>
  <c r="G27" i="3" s="1"/>
  <c r="G36" i="3"/>
  <c r="E10" i="3" l="1"/>
  <c r="E27" i="3"/>
  <c r="H27" i="3" s="1"/>
  <c r="F50" i="3"/>
  <c r="G46" i="3"/>
  <c r="H9" i="3"/>
  <c r="H10" i="3" s="1"/>
  <c r="H45" i="3"/>
  <c r="G50" i="3" l="1"/>
  <c r="E46" i="3"/>
  <c r="E50" i="3" l="1"/>
  <c r="H50" i="3" s="1"/>
  <c r="H46" i="3"/>
</calcChain>
</file>

<file path=xl/sharedStrings.xml><?xml version="1.0" encoding="utf-8"?>
<sst xmlns="http://schemas.openxmlformats.org/spreadsheetml/2006/main" count="68" uniqueCount="67">
  <si>
    <t>Приложение №1</t>
  </si>
  <si>
    <t>Код</t>
  </si>
  <si>
    <t>Наименование</t>
  </si>
  <si>
    <t>% исполнение годового плана</t>
  </si>
  <si>
    <t>10100000000000000</t>
  </si>
  <si>
    <t>Налог на прибыль</t>
  </si>
  <si>
    <t>10102000010000110</t>
  </si>
  <si>
    <t>-налог на доходы физических лиц</t>
  </si>
  <si>
    <t>10600000000000000</t>
  </si>
  <si>
    <t>Налог на имущество</t>
  </si>
  <si>
    <t>10601030100000110</t>
  </si>
  <si>
    <t>Налог на имущество физических лиц, зачисляемый в бюджет поселения</t>
  </si>
  <si>
    <t>10606000000000110</t>
  </si>
  <si>
    <t>Земельный налог</t>
  </si>
  <si>
    <t>10800000000000000</t>
  </si>
  <si>
    <t>Государственная пошлина</t>
  </si>
  <si>
    <t>1080402001100110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</si>
  <si>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</si>
  <si>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</si>
  <si>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</si>
  <si>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</si>
  <si>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</si>
  <si>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</si>
  <si>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11107015100000120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</si>
  <si>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поселениями.</t>
  </si>
  <si>
    <t>11300000000000000</t>
  </si>
  <si>
    <t>Доходы от оказания платных услуг и компенсации затрат государства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</si>
  <si>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</si>
  <si>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</t>
  </si>
  <si>
    <t>11700000000000000</t>
  </si>
  <si>
    <t>Прочие неналоговые доходы</t>
  </si>
  <si>
    <t>11705050010000180</t>
  </si>
  <si>
    <t>Прочие неналоговые доходы бюджетов поселений.</t>
  </si>
  <si>
    <t>невыясненые поступления зачисляемые в бюджет поселения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</si>
  <si>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</si>
  <si>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</si>
  <si>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</si>
  <si>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</si>
  <si>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Всего доходов:</t>
  </si>
  <si>
    <t>10300000000000000</t>
  </si>
  <si>
    <t>Налоги на товары</t>
  </si>
  <si>
    <t>10302000010000110</t>
  </si>
  <si>
    <t>-доходы от уплаты акцизов</t>
  </si>
  <si>
    <t>1140205300000410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</si>
  <si>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</si>
  <si>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11105075100000120</t>
  </si>
  <si>
    <t xml:space="preserve">Доходы от сдачи в аренду имущества, составляющего казну поселений (за исключением 
земельных участков)
</t>
  </si>
  <si>
    <t>11109045100000120</t>
  </si>
  <si>
    <t>Прочие поступления от использования имущества, находящегося в собственности сельских поселений</t>
  </si>
  <si>
    <t>Безвозмездные поступления от бюджетов других уровней</t>
  </si>
  <si>
    <t>20200000000000000</t>
  </si>
  <si>
    <t xml:space="preserve">                               к постановлению администрации муниципального</t>
  </si>
  <si>
    <t xml:space="preserve">                                образования "Лесколовское сельское поселение"</t>
  </si>
  <si>
    <t>План 2021 года</t>
  </si>
  <si>
    <t xml:space="preserve">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</si>
  <si>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</si>
  <si>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</si>
  <si>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</si>
  <si>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</si>
  <si>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</si>
  <si>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</si>
  <si>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</si>
  <si>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Отчет об исполнении доходной части бюджета МО "Лесколовское сельское поселение"                                                              ВМР ЛО за 1 полугодие  2021 года</t>
  </si>
  <si>
    <t>План за 1 полугодие 2021 года</t>
  </si>
  <si>
    <t>Факт исп.за 1олугодие 2021 года</t>
  </si>
  <si>
    <t>% исполнение  плана за 1 олугодие 2021г.</t>
  </si>
  <si>
    <t xml:space="preserve">                     от "15" июля 2021г. №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</si>
</sst>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49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172" fontId="2" fillId="0" borderId="2" xfId="0" applyNumberFormat="1" applyFont="1" applyBorder="1"/>
    <xf numFmtId="172" fontId="2" fillId="0" borderId="3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2" fontId="2" fillId="0" borderId="2" xfId="0" applyNumberFormat="1" applyFont="1" applyFill="1" applyBorder="1"/>
    <xf numFmtId="49" fontId="1" fillId="0" borderId="1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Fill="1" applyBorder="1"/>
    <xf numFmtId="172" fontId="1" fillId="0" borderId="2" xfId="0" applyNumberFormat="1" applyFont="1" applyBorder="1"/>
    <xf numFmtId="172" fontId="1" fillId="0" borderId="3" xfId="0" applyNumberFormat="1" applyFont="1" applyBorder="1"/>
    <xf numFmtId="0" fontId="1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172" fontId="2" fillId="0" borderId="2" xfId="0" applyNumberFormat="1" applyFont="1" applyFill="1" applyBorder="1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/>
    <xf numFmtId="0" fontId="2" fillId="0" borderId="2" xfId="0" applyFont="1" applyFill="1" applyBorder="1" applyAlignment="1">
      <alignment vertical="top" wrapText="1"/>
    </xf>
    <xf numFmtId="172" fontId="2" fillId="0" borderId="3" xfId="0" applyNumberFormat="1" applyFont="1" applyFill="1" applyBorder="1"/>
    <xf numFmtId="0" fontId="1" fillId="0" borderId="3" xfId="0" applyFont="1" applyBorder="1"/>
    <xf numFmtId="49" fontId="1" fillId="0" borderId="4" xfId="0" applyNumberFormat="1" applyFont="1" applyBorder="1"/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/>
    <xf numFmtId="172" fontId="1" fillId="0" borderId="5" xfId="0" applyNumberFormat="1" applyFont="1" applyBorder="1"/>
    <xf numFmtId="0" fontId="1" fillId="0" borderId="5" xfId="0" applyFont="1" applyFill="1" applyBorder="1"/>
    <xf numFmtId="49" fontId="1" fillId="0" borderId="4" xfId="0" applyNumberFormat="1" applyFont="1" applyBorder="1" applyAlignment="1">
      <alignment wrapText="1"/>
    </xf>
    <xf numFmtId="2" fontId="2" fillId="0" borderId="6" xfId="0" applyNumberFormat="1" applyFont="1" applyBorder="1"/>
    <xf numFmtId="2" fontId="2" fillId="0" borderId="6" xfId="0" applyNumberFormat="1" applyFont="1" applyFill="1" applyBorder="1"/>
    <xf numFmtId="172" fontId="2" fillId="0" borderId="6" xfId="0" applyNumberFormat="1" applyFont="1" applyBorder="1"/>
    <xf numFmtId="172" fontId="2" fillId="0" borderId="7" xfId="0" applyNumberFormat="1" applyFont="1" applyBorder="1"/>
    <xf numFmtId="49" fontId="2" fillId="0" borderId="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0" fillId="0" borderId="0" xfId="0" applyNumberFormat="1" applyFont="1" applyFill="1"/>
    <xf numFmtId="0" fontId="1" fillId="0" borderId="5" xfId="0" applyFont="1" applyBorder="1"/>
    <xf numFmtId="172" fontId="1" fillId="0" borderId="8" xfId="0" applyNumberFormat="1" applyFont="1" applyBorder="1"/>
    <xf numFmtId="49" fontId="1" fillId="0" borderId="9" xfId="0" applyNumberFormat="1" applyFont="1" applyBorder="1"/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/>
    <xf numFmtId="0" fontId="1" fillId="0" borderId="10" xfId="0" applyFont="1" applyBorder="1"/>
    <xf numFmtId="49" fontId="1" fillId="0" borderId="11" xfId="0" applyNumberFormat="1" applyFont="1" applyBorder="1"/>
    <xf numFmtId="0" fontId="1" fillId="0" borderId="12" xfId="0" applyFont="1" applyBorder="1" applyAlignment="1">
      <alignment vertical="top" wrapText="1"/>
    </xf>
    <xf numFmtId="2" fontId="1" fillId="0" borderId="12" xfId="0" applyNumberFormat="1" applyFont="1" applyBorder="1"/>
    <xf numFmtId="0" fontId="1" fillId="0" borderId="12" xfId="0" applyFont="1" applyBorder="1"/>
    <xf numFmtId="0" fontId="1" fillId="0" borderId="12" xfId="0" applyFont="1" applyFill="1" applyBorder="1"/>
    <xf numFmtId="172" fontId="1" fillId="0" borderId="12" xfId="0" applyNumberFormat="1" applyFont="1" applyBorder="1"/>
    <xf numFmtId="172" fontId="1" fillId="0" borderId="13" xfId="0" applyNumberFormat="1" applyFont="1" applyBorder="1"/>
    <xf numFmtId="0" fontId="1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72" fontId="1" fillId="0" borderId="3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wrapText="1"/>
    </xf>
    <xf numFmtId="172" fontId="2" fillId="0" borderId="3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72" fontId="2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abSelected="1" zoomScale="75" zoomScaleNormal="75" workbookViewId="0">
      <selection activeCell="J13" sqref="J13"/>
    </sheetView>
  </sheetViews>
  <sheetFormatPr defaultRowHeight="12.75" x14ac:dyDescent="0.2"/>
  <cols>
    <col min="1" max="1" width="2.5703125" style="1" customWidth="1"/>
    <col min="2" max="2" width="26.140625" style="1" customWidth="1"/>
    <col min="3" max="3" width="61.7109375" style="1" customWidth="1"/>
    <col min="4" max="4" width="16.42578125" style="1" customWidth="1"/>
    <col min="5" max="5" width="16.28515625" style="1" customWidth="1"/>
    <col min="6" max="6" width="15.7109375" style="2" customWidth="1"/>
    <col min="7" max="7" width="16" style="1" customWidth="1"/>
    <col min="8" max="8" width="17.28515625" style="1" customWidth="1"/>
    <col min="9" max="9" width="6.140625" style="1" customWidth="1"/>
    <col min="10" max="16384" width="9.140625" style="1"/>
  </cols>
  <sheetData>
    <row r="1" spans="2:9" ht="18.75" x14ac:dyDescent="0.3">
      <c r="B1" s="3"/>
      <c r="C1" s="3"/>
      <c r="D1" s="3"/>
      <c r="E1" s="3"/>
      <c r="F1" s="4"/>
      <c r="G1" s="84" t="s">
        <v>0</v>
      </c>
      <c r="H1" s="84"/>
      <c r="I1" s="3"/>
    </row>
    <row r="2" spans="2:9" ht="18.75" x14ac:dyDescent="0.3">
      <c r="B2" s="3"/>
      <c r="C2" s="3"/>
      <c r="D2" s="85" t="s">
        <v>51</v>
      </c>
      <c r="E2" s="85"/>
      <c r="F2" s="85"/>
      <c r="G2" s="85"/>
      <c r="H2" s="85"/>
      <c r="I2" s="85"/>
    </row>
    <row r="3" spans="2:9" ht="18.75" x14ac:dyDescent="0.3">
      <c r="B3" s="3"/>
      <c r="C3" s="3"/>
      <c r="D3" s="86" t="s">
        <v>52</v>
      </c>
      <c r="E3" s="86"/>
      <c r="F3" s="86"/>
      <c r="G3" s="86"/>
      <c r="H3" s="86"/>
      <c r="I3" s="5"/>
    </row>
    <row r="4" spans="2:9" ht="18.75" x14ac:dyDescent="0.3">
      <c r="B4" s="3"/>
      <c r="C4" s="3"/>
      <c r="D4" s="3"/>
      <c r="E4" s="3"/>
      <c r="F4" s="86" t="s">
        <v>66</v>
      </c>
      <c r="G4" s="86"/>
      <c r="H4" s="86"/>
      <c r="I4" s="3"/>
    </row>
    <row r="5" spans="2:9" ht="18.75" customHeight="1" thickBot="1" x14ac:dyDescent="0.35">
      <c r="B5" s="87" t="s">
        <v>62</v>
      </c>
      <c r="C5" s="87"/>
      <c r="D5" s="87"/>
      <c r="E5" s="87"/>
      <c r="F5" s="87"/>
      <c r="G5" s="87"/>
      <c r="H5" s="3"/>
      <c r="I5" s="3"/>
    </row>
    <row r="6" spans="2:9" ht="19.5" customHeight="1" thickBot="1" x14ac:dyDescent="0.35">
      <c r="B6" s="87"/>
      <c r="C6" s="87"/>
      <c r="D6" s="87"/>
      <c r="E6" s="87"/>
      <c r="F6" s="87"/>
      <c r="G6" s="87"/>
      <c r="H6" s="3"/>
      <c r="I6" s="3"/>
    </row>
    <row r="7" spans="2:9" ht="12.75" customHeight="1" thickBot="1" x14ac:dyDescent="0.35">
      <c r="B7" s="88" t="s">
        <v>1</v>
      </c>
      <c r="C7" s="82" t="s">
        <v>2</v>
      </c>
      <c r="D7" s="82" t="s">
        <v>53</v>
      </c>
      <c r="E7" s="82" t="s">
        <v>63</v>
      </c>
      <c r="F7" s="89" t="s">
        <v>64</v>
      </c>
      <c r="G7" s="82" t="s">
        <v>3</v>
      </c>
      <c r="H7" s="83" t="s">
        <v>65</v>
      </c>
      <c r="I7" s="3"/>
    </row>
    <row r="8" spans="2:9" ht="78" customHeight="1" x14ac:dyDescent="0.3">
      <c r="B8" s="88"/>
      <c r="C8" s="82"/>
      <c r="D8" s="82"/>
      <c r="E8" s="82"/>
      <c r="F8" s="89"/>
      <c r="G8" s="82"/>
      <c r="H8" s="83"/>
      <c r="I8" s="3"/>
    </row>
    <row r="9" spans="2:9" ht="16.5" customHeight="1" x14ac:dyDescent="0.3">
      <c r="B9" s="6" t="s">
        <v>4</v>
      </c>
      <c r="C9" s="7" t="s">
        <v>5</v>
      </c>
      <c r="D9" s="8">
        <f>D10</f>
        <v>4845.3999999999996</v>
      </c>
      <c r="E9" s="8">
        <f>D9/2</f>
        <v>2422.6999999999998</v>
      </c>
      <c r="F9" s="9">
        <f>F10</f>
        <v>2483.6</v>
      </c>
      <c r="G9" s="10">
        <f>F9*100/D9</f>
        <v>51.256862178561114</v>
      </c>
      <c r="H9" s="11">
        <f>F9*100/E9</f>
        <v>102.51372435712223</v>
      </c>
      <c r="I9" s="3"/>
    </row>
    <row r="10" spans="2:9" ht="15" customHeight="1" x14ac:dyDescent="0.3">
      <c r="B10" s="64" t="s">
        <v>6</v>
      </c>
      <c r="C10" s="81" t="s">
        <v>7</v>
      </c>
      <c r="D10" s="66">
        <v>4845.3999999999996</v>
      </c>
      <c r="E10" s="66">
        <f>E9</f>
        <v>2422.6999999999998</v>
      </c>
      <c r="F10" s="68">
        <v>2483.6</v>
      </c>
      <c r="G10" s="69">
        <f>F10*100/D10</f>
        <v>51.256862178561114</v>
      </c>
      <c r="H10" s="71">
        <f>H9</f>
        <v>102.51372435712223</v>
      </c>
      <c r="I10" s="3"/>
    </row>
    <row r="11" spans="2:9" ht="12" customHeight="1" x14ac:dyDescent="0.3">
      <c r="B11" s="64"/>
      <c r="C11" s="81"/>
      <c r="D11" s="66"/>
      <c r="E11" s="66"/>
      <c r="F11" s="68"/>
      <c r="G11" s="69"/>
      <c r="H11" s="71"/>
      <c r="I11" s="3"/>
    </row>
    <row r="12" spans="2:9" ht="26.25" customHeight="1" x14ac:dyDescent="0.3">
      <c r="B12" s="27" t="s">
        <v>39</v>
      </c>
      <c r="C12" s="45" t="s">
        <v>40</v>
      </c>
      <c r="D12" s="25">
        <f>D13</f>
        <v>1700</v>
      </c>
      <c r="E12" s="25">
        <f>E13</f>
        <v>850</v>
      </c>
      <c r="F12" s="25">
        <f>F13</f>
        <v>942.1</v>
      </c>
      <c r="G12" s="25">
        <f>G13</f>
        <v>55.417647058823526</v>
      </c>
      <c r="H12" s="25">
        <f>H13</f>
        <v>110.83529411764705</v>
      </c>
      <c r="I12" s="3"/>
    </row>
    <row r="13" spans="2:9" ht="32.25" customHeight="1" x14ac:dyDescent="0.3">
      <c r="B13" s="12" t="s">
        <v>41</v>
      </c>
      <c r="C13" s="13" t="s">
        <v>42</v>
      </c>
      <c r="D13" s="14">
        <v>1700</v>
      </c>
      <c r="E13" s="14">
        <f>D13/2</f>
        <v>850</v>
      </c>
      <c r="F13" s="47">
        <v>942.1</v>
      </c>
      <c r="G13" s="16">
        <f>F13/D13*100</f>
        <v>55.417647058823526</v>
      </c>
      <c r="H13" s="46">
        <f>F13/E13*100</f>
        <v>110.83529411764705</v>
      </c>
      <c r="I13" s="3"/>
    </row>
    <row r="14" spans="2:9" ht="18.75" x14ac:dyDescent="0.3">
      <c r="B14" s="6" t="s">
        <v>8</v>
      </c>
      <c r="C14" s="7" t="s">
        <v>9</v>
      </c>
      <c r="D14" s="8">
        <f>D15+D18+D20</f>
        <v>49000</v>
      </c>
      <c r="E14" s="8">
        <f>D14/4</f>
        <v>12250</v>
      </c>
      <c r="F14" s="17">
        <f>F15+F18+F20+F19</f>
        <v>15161.77</v>
      </c>
      <c r="G14" s="10">
        <f>F14*100/D14</f>
        <v>30.94238775510204</v>
      </c>
      <c r="H14" s="11">
        <f>F14*100/E14</f>
        <v>123.76955102040816</v>
      </c>
      <c r="I14" s="3"/>
    </row>
    <row r="15" spans="2:9" ht="12.75" customHeight="1" x14ac:dyDescent="0.3">
      <c r="B15" s="64" t="s">
        <v>10</v>
      </c>
      <c r="C15" s="81" t="s">
        <v>11</v>
      </c>
      <c r="D15" s="66">
        <v>3000</v>
      </c>
      <c r="E15" s="66">
        <f>D15/2</f>
        <v>1500</v>
      </c>
      <c r="F15" s="68">
        <v>677.5</v>
      </c>
      <c r="G15" s="69">
        <f>F15*100/D15</f>
        <v>22.583333333333332</v>
      </c>
      <c r="H15" s="71">
        <f>F15*100/E15</f>
        <v>45.166666666666664</v>
      </c>
      <c r="I15" s="3"/>
    </row>
    <row r="16" spans="2:9" ht="18.75" x14ac:dyDescent="0.3">
      <c r="B16" s="64"/>
      <c r="C16" s="81"/>
      <c r="D16" s="66"/>
      <c r="E16" s="66"/>
      <c r="F16" s="68"/>
      <c r="G16" s="69"/>
      <c r="H16" s="71"/>
      <c r="I16" s="3"/>
    </row>
    <row r="17" spans="2:9" ht="2.25" customHeight="1" x14ac:dyDescent="0.3">
      <c r="B17" s="64"/>
      <c r="C17" s="81"/>
      <c r="D17" s="66"/>
      <c r="E17" s="66"/>
      <c r="F17" s="68"/>
      <c r="G17" s="69"/>
      <c r="H17" s="71"/>
      <c r="I17" s="3"/>
    </row>
    <row r="18" spans="2:9" ht="18.75" hidden="1" x14ac:dyDescent="0.3">
      <c r="B18" s="18"/>
      <c r="C18" s="19"/>
      <c r="D18" s="20"/>
      <c r="E18" s="20"/>
      <c r="F18" s="21"/>
      <c r="G18" s="22"/>
      <c r="H18" s="23"/>
      <c r="I18" s="3"/>
    </row>
    <row r="19" spans="2:9" ht="75" x14ac:dyDescent="0.3">
      <c r="B19" s="18" t="s">
        <v>56</v>
      </c>
      <c r="C19" s="24" t="s">
        <v>57</v>
      </c>
      <c r="D19" s="20"/>
      <c r="E19" s="20"/>
      <c r="F19" s="21">
        <v>20.77</v>
      </c>
      <c r="G19" s="22"/>
      <c r="H19" s="23"/>
      <c r="I19" s="3"/>
    </row>
    <row r="20" spans="2:9" ht="18.75" x14ac:dyDescent="0.3">
      <c r="B20" s="18" t="s">
        <v>12</v>
      </c>
      <c r="C20" s="19" t="s">
        <v>13</v>
      </c>
      <c r="D20" s="20">
        <v>46000</v>
      </c>
      <c r="E20" s="20">
        <f>D20/2</f>
        <v>23000</v>
      </c>
      <c r="F20" s="21">
        <v>14463.5</v>
      </c>
      <c r="G20" s="22">
        <f>F20*100/D20</f>
        <v>31.442391304347826</v>
      </c>
      <c r="H20" s="23">
        <f>F20*100/E20</f>
        <v>62.884782608695652</v>
      </c>
      <c r="I20" s="3"/>
    </row>
    <row r="21" spans="2:9" ht="26.25" hidden="1" customHeight="1" x14ac:dyDescent="0.3">
      <c r="B21" s="12"/>
      <c r="C21" s="13"/>
      <c r="D21" s="24"/>
      <c r="E21" s="25"/>
      <c r="F21" s="15"/>
      <c r="G21" s="24"/>
      <c r="H21" s="26"/>
      <c r="I21" s="3"/>
    </row>
    <row r="22" spans="2:9" ht="12.75" customHeight="1" x14ac:dyDescent="0.3">
      <c r="B22" s="76" t="s">
        <v>14</v>
      </c>
      <c r="C22" s="77" t="s">
        <v>15</v>
      </c>
      <c r="D22" s="78">
        <f>D24</f>
        <v>10</v>
      </c>
      <c r="E22" s="78">
        <f>D22/2</f>
        <v>5</v>
      </c>
      <c r="F22" s="79">
        <f>F24</f>
        <v>3.33</v>
      </c>
      <c r="G22" s="80">
        <f>F22*100/D22</f>
        <v>33.299999999999997</v>
      </c>
      <c r="H22" s="75">
        <f>F22/E22*100</f>
        <v>66.600000000000009</v>
      </c>
      <c r="I22" s="3"/>
    </row>
    <row r="23" spans="2:9" ht="19.5" customHeight="1" x14ac:dyDescent="0.3">
      <c r="B23" s="76"/>
      <c r="C23" s="77"/>
      <c r="D23" s="78"/>
      <c r="E23" s="78"/>
      <c r="F23" s="79"/>
      <c r="G23" s="80"/>
      <c r="H23" s="75"/>
      <c r="I23" s="3"/>
    </row>
    <row r="24" spans="2:9" ht="30.75" customHeight="1" x14ac:dyDescent="0.3">
      <c r="B24" s="64" t="s">
        <v>16</v>
      </c>
      <c r="C24" s="67" t="s">
        <v>17</v>
      </c>
      <c r="D24" s="66">
        <v>10</v>
      </c>
      <c r="E24" s="66">
        <v>5</v>
      </c>
      <c r="F24" s="68">
        <v>3.33</v>
      </c>
      <c r="G24" s="67">
        <f>F24/D24*100</f>
        <v>33.300000000000004</v>
      </c>
      <c r="H24" s="70">
        <f>F24/E24*100</f>
        <v>66.600000000000009</v>
      </c>
      <c r="I24" s="3"/>
    </row>
    <row r="25" spans="2:9" ht="30.75" customHeight="1" x14ac:dyDescent="0.3">
      <c r="B25" s="64"/>
      <c r="C25" s="67"/>
      <c r="D25" s="66"/>
      <c r="E25" s="66"/>
      <c r="F25" s="68"/>
      <c r="G25" s="67"/>
      <c r="H25" s="70"/>
      <c r="I25" s="3"/>
    </row>
    <row r="26" spans="2:9" ht="72" customHeight="1" x14ac:dyDescent="0.3">
      <c r="B26" s="64"/>
      <c r="C26" s="67"/>
      <c r="D26" s="66"/>
      <c r="E26" s="66"/>
      <c r="F26" s="68"/>
      <c r="G26" s="67"/>
      <c r="H26" s="70"/>
      <c r="I26" s="3"/>
    </row>
    <row r="27" spans="2:9" s="2" customFormat="1" ht="18.75" customHeight="1" x14ac:dyDescent="0.3">
      <c r="B27" s="74" t="s">
        <v>18</v>
      </c>
      <c r="C27" s="74"/>
      <c r="D27" s="17">
        <f>D9+D14+D22+D12</f>
        <v>55555.4</v>
      </c>
      <c r="E27" s="17">
        <f>E9+E14+E22+E12</f>
        <v>15527.7</v>
      </c>
      <c r="F27" s="17">
        <f>F9+F14+F22+F12</f>
        <v>18590.8</v>
      </c>
      <c r="G27" s="17">
        <f>G9+G14+G22+G12</f>
        <v>170.91689699248667</v>
      </c>
      <c r="H27" s="17">
        <f>F27/E27*100</f>
        <v>119.72668199411373</v>
      </c>
      <c r="I27" s="4"/>
    </row>
    <row r="28" spans="2:9" ht="54.75" customHeight="1" x14ac:dyDescent="0.3">
      <c r="B28" s="6" t="s">
        <v>19</v>
      </c>
      <c r="C28" s="29" t="s">
        <v>20</v>
      </c>
      <c r="D28" s="8">
        <f>D29+D31+D32+D33+D34+D35</f>
        <v>18693</v>
      </c>
      <c r="E28" s="8">
        <f>E31+E33+E34+E29+E35</f>
        <v>8129</v>
      </c>
      <c r="F28" s="17">
        <f>F31+F33+F34+F35+F30+F29+F32</f>
        <v>12489.2</v>
      </c>
      <c r="G28" s="10">
        <f>F28*100/D28</f>
        <v>66.812175680736104</v>
      </c>
      <c r="H28" s="11">
        <f>F28*100/E28</f>
        <v>153.63759379997541</v>
      </c>
      <c r="I28" s="3"/>
    </row>
    <row r="29" spans="2:9" ht="156" customHeight="1" thickBot="1" x14ac:dyDescent="0.35">
      <c r="B29" s="35" t="s">
        <v>43</v>
      </c>
      <c r="C29" s="36" t="s">
        <v>44</v>
      </c>
      <c r="D29" s="37">
        <v>10000</v>
      </c>
      <c r="E29" s="49">
        <f>D29/2</f>
        <v>5000</v>
      </c>
      <c r="F29" s="39">
        <v>647.70000000000005</v>
      </c>
      <c r="G29" s="38">
        <f>F29/D29*100</f>
        <v>6.4770000000000012</v>
      </c>
      <c r="H29" s="50">
        <f>F29/E29*100</f>
        <v>12.954000000000002</v>
      </c>
      <c r="I29" s="3"/>
    </row>
    <row r="30" spans="2:9" ht="105.75" customHeight="1" thickBot="1" x14ac:dyDescent="0.35">
      <c r="B30" s="55" t="s">
        <v>59</v>
      </c>
      <c r="C30" s="56" t="s">
        <v>58</v>
      </c>
      <c r="D30" s="57"/>
      <c r="E30" s="58"/>
      <c r="F30" s="59">
        <v>6209.3</v>
      </c>
      <c r="G30" s="60"/>
      <c r="H30" s="61"/>
      <c r="I30" s="3"/>
    </row>
    <row r="31" spans="2:9" ht="68.25" customHeight="1" x14ac:dyDescent="0.3">
      <c r="B31" s="51" t="s">
        <v>45</v>
      </c>
      <c r="C31" s="52" t="s">
        <v>46</v>
      </c>
      <c r="D31" s="53">
        <v>5158</v>
      </c>
      <c r="E31" s="54">
        <f>D31/2</f>
        <v>2579</v>
      </c>
      <c r="F31" s="54">
        <v>4105.1000000000004</v>
      </c>
      <c r="G31" s="53">
        <f>F31/4</f>
        <v>1026.2750000000001</v>
      </c>
      <c r="H31" s="53">
        <f>G31/4</f>
        <v>256.56875000000002</v>
      </c>
      <c r="I31" s="3"/>
    </row>
    <row r="32" spans="2:9" ht="94.5" customHeight="1" x14ac:dyDescent="0.3">
      <c r="B32" s="18" t="s">
        <v>54</v>
      </c>
      <c r="C32" s="30" t="s">
        <v>55</v>
      </c>
      <c r="D32" s="20">
        <v>2435</v>
      </c>
      <c r="E32" s="19">
        <f>D32/2</f>
        <v>1217.5</v>
      </c>
      <c r="F32" s="20">
        <v>1168.4000000000001</v>
      </c>
      <c r="G32" s="20">
        <f>F32/4</f>
        <v>292.10000000000002</v>
      </c>
      <c r="H32" s="20">
        <f>G32/4</f>
        <v>73.025000000000006</v>
      </c>
      <c r="I32" s="3"/>
    </row>
    <row r="33" spans="2:9" ht="113.25" customHeight="1" x14ac:dyDescent="0.3">
      <c r="B33" s="18" t="s">
        <v>21</v>
      </c>
      <c r="C33" s="30" t="s">
        <v>22</v>
      </c>
      <c r="D33" s="20">
        <v>0</v>
      </c>
      <c r="E33" s="19">
        <f>D33/4</f>
        <v>0</v>
      </c>
      <c r="F33" s="21">
        <v>0</v>
      </c>
      <c r="G33" s="22">
        <v>0</v>
      </c>
      <c r="H33" s="23">
        <v>0</v>
      </c>
      <c r="I33" s="3"/>
    </row>
    <row r="34" spans="2:9" ht="95.25" customHeight="1" x14ac:dyDescent="0.3">
      <c r="B34" s="18" t="s">
        <v>23</v>
      </c>
      <c r="C34" s="30" t="s">
        <v>24</v>
      </c>
      <c r="D34" s="20">
        <v>100</v>
      </c>
      <c r="E34" s="19">
        <f>D34/2</f>
        <v>50</v>
      </c>
      <c r="F34" s="21">
        <v>120</v>
      </c>
      <c r="G34" s="22"/>
      <c r="H34" s="23">
        <v>0</v>
      </c>
      <c r="I34" s="3"/>
    </row>
    <row r="35" spans="2:9" ht="47.25" customHeight="1" x14ac:dyDescent="0.3">
      <c r="B35" s="18" t="s">
        <v>47</v>
      </c>
      <c r="C35" s="30" t="s">
        <v>48</v>
      </c>
      <c r="D35" s="20">
        <v>1000</v>
      </c>
      <c r="E35" s="19">
        <f>D35/2</f>
        <v>500</v>
      </c>
      <c r="F35" s="21">
        <v>238.7</v>
      </c>
      <c r="G35" s="22">
        <f>F35*100/D35</f>
        <v>23.87</v>
      </c>
      <c r="H35" s="23">
        <f>F35*100/E35</f>
        <v>47.74</v>
      </c>
      <c r="I35" s="3"/>
    </row>
    <row r="36" spans="2:9" ht="42.75" customHeight="1" x14ac:dyDescent="0.3">
      <c r="B36" s="6" t="s">
        <v>25</v>
      </c>
      <c r="C36" s="29" t="s">
        <v>26</v>
      </c>
      <c r="D36" s="8">
        <f>D37</f>
        <v>2000</v>
      </c>
      <c r="E36" s="7">
        <f>D36/2</f>
        <v>1000</v>
      </c>
      <c r="F36" s="9">
        <f>F37</f>
        <v>737.4</v>
      </c>
      <c r="G36" s="10">
        <f>F36*100/D36</f>
        <v>36.869999999999997</v>
      </c>
      <c r="H36" s="11">
        <f>F36*100/E36</f>
        <v>73.739999999999995</v>
      </c>
      <c r="I36" s="3"/>
    </row>
    <row r="37" spans="2:9" ht="17.25" customHeight="1" x14ac:dyDescent="0.3">
      <c r="B37" s="64" t="s">
        <v>27</v>
      </c>
      <c r="C37" s="65" t="s">
        <v>28</v>
      </c>
      <c r="D37" s="66">
        <v>2000</v>
      </c>
      <c r="E37" s="67">
        <v>1000</v>
      </c>
      <c r="F37" s="68">
        <v>737.4</v>
      </c>
      <c r="G37" s="69">
        <f>F37*100/D37</f>
        <v>36.869999999999997</v>
      </c>
      <c r="H37" s="70">
        <f>F37*100/E37</f>
        <v>73.739999999999995</v>
      </c>
      <c r="I37" s="3"/>
    </row>
    <row r="38" spans="2:9" ht="40.5" customHeight="1" x14ac:dyDescent="0.3">
      <c r="B38" s="64"/>
      <c r="C38" s="65"/>
      <c r="D38" s="66"/>
      <c r="E38" s="67"/>
      <c r="F38" s="68"/>
      <c r="G38" s="69"/>
      <c r="H38" s="70"/>
      <c r="I38" s="3"/>
    </row>
    <row r="39" spans="2:9" ht="38.25" hidden="1" customHeight="1" x14ac:dyDescent="0.3">
      <c r="B39" s="6"/>
      <c r="C39" s="29"/>
      <c r="D39" s="8"/>
      <c r="E39" s="7"/>
      <c r="F39" s="9"/>
      <c r="G39" s="10"/>
      <c r="H39" s="23"/>
      <c r="I39" s="3"/>
    </row>
    <row r="40" spans="2:9" ht="12.75" hidden="1" customHeight="1" x14ac:dyDescent="0.3">
      <c r="B40" s="64"/>
      <c r="C40" s="65"/>
      <c r="D40" s="66"/>
      <c r="E40" s="67"/>
      <c r="F40" s="68"/>
      <c r="G40" s="69"/>
      <c r="H40" s="71"/>
      <c r="I40" s="3"/>
    </row>
    <row r="41" spans="2:9" ht="55.5" hidden="1" customHeight="1" x14ac:dyDescent="0.3">
      <c r="B41" s="64"/>
      <c r="C41" s="65"/>
      <c r="D41" s="66"/>
      <c r="E41" s="67"/>
      <c r="F41" s="68"/>
      <c r="G41" s="69"/>
      <c r="H41" s="71"/>
      <c r="I41" s="3"/>
    </row>
    <row r="42" spans="2:9" s="2" customFormat="1" ht="18.75" customHeight="1" x14ac:dyDescent="0.3">
      <c r="B42" s="31" t="s">
        <v>29</v>
      </c>
      <c r="C42" s="32" t="s">
        <v>30</v>
      </c>
      <c r="D42" s="17">
        <f>D43</f>
        <v>180</v>
      </c>
      <c r="E42" s="9">
        <f>D42/2</f>
        <v>90</v>
      </c>
      <c r="F42" s="9">
        <f>F43+F44</f>
        <v>147.69999999999999</v>
      </c>
      <c r="G42" s="28">
        <f>F42*100/D42</f>
        <v>82.055555555555543</v>
      </c>
      <c r="H42" s="33">
        <f>F42*100/E42</f>
        <v>164.11111111111109</v>
      </c>
      <c r="I42" s="4"/>
    </row>
    <row r="43" spans="2:9" ht="36.75" customHeight="1" x14ac:dyDescent="0.3">
      <c r="B43" s="18" t="s">
        <v>31</v>
      </c>
      <c r="C43" s="30" t="s">
        <v>32</v>
      </c>
      <c r="D43" s="20">
        <v>180</v>
      </c>
      <c r="E43" s="19">
        <f>E42</f>
        <v>90</v>
      </c>
      <c r="F43" s="21">
        <v>74.900000000000006</v>
      </c>
      <c r="G43" s="22">
        <f>F43*100/D43</f>
        <v>41.611111111111114</v>
      </c>
      <c r="H43" s="23">
        <f>F43*100/E43</f>
        <v>83.222222222222229</v>
      </c>
      <c r="I43" s="3"/>
    </row>
    <row r="44" spans="2:9" ht="39.75" customHeight="1" x14ac:dyDescent="0.3">
      <c r="B44" s="18" t="s">
        <v>31</v>
      </c>
      <c r="C44" s="30" t="s">
        <v>33</v>
      </c>
      <c r="D44" s="20">
        <v>0</v>
      </c>
      <c r="E44" s="19">
        <v>0</v>
      </c>
      <c r="F44" s="21">
        <v>72.8</v>
      </c>
      <c r="G44" s="19">
        <v>0</v>
      </c>
      <c r="H44" s="34">
        <v>0</v>
      </c>
      <c r="I44" s="3"/>
    </row>
    <row r="45" spans="2:9" s="2" customFormat="1" ht="18.75" customHeight="1" x14ac:dyDescent="0.3">
      <c r="B45" s="72" t="s">
        <v>34</v>
      </c>
      <c r="C45" s="72"/>
      <c r="D45" s="17">
        <f>D42+D39+D36+D28</f>
        <v>20873</v>
      </c>
      <c r="E45" s="17">
        <f>E42+E39+E36+E28</f>
        <v>9219</v>
      </c>
      <c r="F45" s="28">
        <f>F42+F39+F36+F28</f>
        <v>13374.300000000001</v>
      </c>
      <c r="G45" s="28">
        <f>F45*100/D45</f>
        <v>64.074641881856948</v>
      </c>
      <c r="H45" s="33">
        <f>F45*100/E45</f>
        <v>145.07321835340059</v>
      </c>
      <c r="I45" s="4"/>
    </row>
    <row r="46" spans="2:9" ht="18.75" customHeight="1" x14ac:dyDescent="0.3">
      <c r="B46" s="73" t="s">
        <v>35</v>
      </c>
      <c r="C46" s="73"/>
      <c r="D46" s="8">
        <f>D45+D27</f>
        <v>76428.399999999994</v>
      </c>
      <c r="E46" s="8">
        <f>E45+E27</f>
        <v>24746.7</v>
      </c>
      <c r="F46" s="17">
        <f>F45+F27</f>
        <v>31965.1</v>
      </c>
      <c r="G46" s="10">
        <f>F46*100/D46</f>
        <v>41.823589137022367</v>
      </c>
      <c r="H46" s="11">
        <f>F46*100/E46</f>
        <v>129.16914174415174</v>
      </c>
      <c r="I46" s="3"/>
    </row>
    <row r="47" spans="2:9" ht="21.75" customHeight="1" x14ac:dyDescent="0.3">
      <c r="B47" s="18" t="s">
        <v>36</v>
      </c>
      <c r="C47" s="29" t="s">
        <v>37</v>
      </c>
      <c r="D47" s="8">
        <f>D48</f>
        <v>337883.9</v>
      </c>
      <c r="E47" s="10">
        <f>E48</f>
        <v>17249.400000000001</v>
      </c>
      <c r="F47" s="9">
        <f>F48+F49</f>
        <v>16172.420000000002</v>
      </c>
      <c r="G47" s="10">
        <f>G48</f>
        <v>100</v>
      </c>
      <c r="H47" s="11">
        <f>H48</f>
        <v>5.1051263466533925</v>
      </c>
      <c r="I47" s="3"/>
    </row>
    <row r="48" spans="2:9" ht="57.75" customHeight="1" x14ac:dyDescent="0.3">
      <c r="B48" s="40" t="s">
        <v>50</v>
      </c>
      <c r="C48" s="36" t="s">
        <v>49</v>
      </c>
      <c r="D48" s="37">
        <v>337883.9</v>
      </c>
      <c r="E48" s="38">
        <v>17249.400000000001</v>
      </c>
      <c r="F48" s="39">
        <v>17249.400000000001</v>
      </c>
      <c r="G48" s="22">
        <v>100</v>
      </c>
      <c r="H48" s="23">
        <f>F48*100/D48</f>
        <v>5.1051263466533925</v>
      </c>
      <c r="I48" s="3"/>
    </row>
    <row r="49" spans="2:9" ht="78" customHeight="1" x14ac:dyDescent="0.3">
      <c r="B49" s="40" t="s">
        <v>60</v>
      </c>
      <c r="C49" s="62" t="s">
        <v>61</v>
      </c>
      <c r="D49" s="37"/>
      <c r="E49" s="38"/>
      <c r="F49" s="39">
        <v>-1076.98</v>
      </c>
      <c r="G49" s="38"/>
      <c r="H49" s="50"/>
      <c r="I49" s="3"/>
    </row>
    <row r="50" spans="2:9" ht="19.5" customHeight="1" thickBot="1" x14ac:dyDescent="0.35">
      <c r="B50" s="63" t="s">
        <v>38</v>
      </c>
      <c r="C50" s="63"/>
      <c r="D50" s="41">
        <f>D47+D46</f>
        <v>414312.30000000005</v>
      </c>
      <c r="E50" s="41">
        <f>E46+E47</f>
        <v>41996.100000000006</v>
      </c>
      <c r="F50" s="42">
        <f>F46+F47</f>
        <v>48137.520000000004</v>
      </c>
      <c r="G50" s="43">
        <f>F50*100/D50</f>
        <v>11.618655782123774</v>
      </c>
      <c r="H50" s="44">
        <f>F50*100/E50</f>
        <v>114.62378649446019</v>
      </c>
      <c r="I50" s="3"/>
    </row>
    <row r="51" spans="2:9" ht="18.75" x14ac:dyDescent="0.3">
      <c r="B51" s="3"/>
      <c r="C51" s="3"/>
      <c r="D51" s="3"/>
      <c r="E51" s="3"/>
      <c r="F51" s="4"/>
      <c r="G51" s="3"/>
      <c r="H51" s="3"/>
      <c r="I51" s="3"/>
    </row>
    <row r="54" spans="2:9" x14ac:dyDescent="0.2">
      <c r="F54" s="48"/>
    </row>
  </sheetData>
  <sheetProtection selectLockedCells="1" selectUnlockedCells="1"/>
  <mergeCells count="58"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B15:B17"/>
    <mergeCell ref="C15:C17"/>
    <mergeCell ref="D15:D17"/>
    <mergeCell ref="E15:E17"/>
    <mergeCell ref="F15:F17"/>
    <mergeCell ref="G15:G17"/>
    <mergeCell ref="G24:G26"/>
    <mergeCell ref="H15:H17"/>
    <mergeCell ref="H22:H23"/>
    <mergeCell ref="H24:H26"/>
    <mergeCell ref="B22:B23"/>
    <mergeCell ref="C22:C23"/>
    <mergeCell ref="D22:D23"/>
    <mergeCell ref="E22:E23"/>
    <mergeCell ref="F22:F23"/>
    <mergeCell ref="G22:G23"/>
    <mergeCell ref="D37:D38"/>
    <mergeCell ref="E37:E38"/>
    <mergeCell ref="F37:F38"/>
    <mergeCell ref="C24:C26"/>
    <mergeCell ref="D24:D26"/>
    <mergeCell ref="E24:E26"/>
    <mergeCell ref="F24:F26"/>
    <mergeCell ref="G37:G38"/>
    <mergeCell ref="H37:H38"/>
    <mergeCell ref="B24:B26"/>
    <mergeCell ref="H40:H41"/>
    <mergeCell ref="B45:C45"/>
    <mergeCell ref="B46:C46"/>
    <mergeCell ref="G40:G41"/>
    <mergeCell ref="B27:C27"/>
    <mergeCell ref="B37:B38"/>
    <mergeCell ref="C37:C38"/>
    <mergeCell ref="B50:C50"/>
    <mergeCell ref="B40:B41"/>
    <mergeCell ref="C40:C41"/>
    <mergeCell ref="D40:D41"/>
    <mergeCell ref="E40:E41"/>
    <mergeCell ref="F40:F41"/>
  </mergeCells>
  <pageMargins left="0.74791666666666667" right="0.74791666666666667" top="0.69" bottom="0.3" header="0.51180555555555551" footer="0.2"/>
  <pageSetup paperSize="9" scale="73" firstPageNumber="0" orientation="landscape" horizontalDpi="300" verticalDpi="300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(2)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2021-07-15T11:11:03Z</cp:lastPrinted>
  <dcterms:created xsi:type="dcterms:W3CDTF">2022-03-25T11:52:25Z</dcterms:created>
  <dcterms:modified xsi:type="dcterms:W3CDTF">2022-03-25T11:52:25Z</dcterms:modified>
</cp:coreProperties>
</file>