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4000" windowHeight="9600"/>
  </bookViews>
  <sheets>
    <sheet name="доходы (2)" sheetId="3" r:id="rId1"/>
    <sheet name="Лист3" sheetId="2" r:id="rId2"/>
  </sheets>
  <calcPr calcId="162913"/>
</workbook>
</file>

<file path=xl/calcChain.xml><?xml version="1.0" encoding="utf-8"?>
<calcChain xmlns="http://schemas.openxmlformats.org/spreadsheetml/2006/main">
  <c r="F43" i="3" l="1"/>
  <c r="G43" i="3" s="1"/>
  <c r="G46" i="3"/>
  <c r="E46" i="3"/>
  <c r="H46" i="3" s="1"/>
  <c r="E44" i="3"/>
  <c r="H44" i="3" s="1"/>
  <c r="E38" i="3"/>
  <c r="H38" i="3" s="1"/>
  <c r="E36" i="3"/>
  <c r="H36" i="3"/>
  <c r="E34" i="3"/>
  <c r="H34" i="3" s="1"/>
  <c r="E33" i="3"/>
  <c r="H33" i="3" s="1"/>
  <c r="E32" i="3"/>
  <c r="H32" i="3" s="1"/>
  <c r="E31" i="3"/>
  <c r="H31" i="3" s="1"/>
  <c r="E30" i="3"/>
  <c r="H30" i="3" s="1"/>
  <c r="E29" i="3"/>
  <c r="H29" i="3" s="1"/>
  <c r="E20" i="3"/>
  <c r="H20" i="3" s="1"/>
  <c r="E19" i="3"/>
  <c r="H19" i="3" s="1"/>
  <c r="E22" i="3"/>
  <c r="E24" i="3" s="1"/>
  <c r="H24" i="3" s="1"/>
  <c r="E15" i="3"/>
  <c r="H15" i="3"/>
  <c r="E13" i="3"/>
  <c r="H13" i="3" s="1"/>
  <c r="H12" i="3" s="1"/>
  <c r="D20" i="3"/>
  <c r="G20" i="3"/>
  <c r="D28" i="3"/>
  <c r="G36" i="3"/>
  <c r="G29" i="3"/>
  <c r="G19" i="3"/>
  <c r="G15" i="3"/>
  <c r="F28" i="3"/>
  <c r="D43" i="3"/>
  <c r="E43" i="3" s="1"/>
  <c r="H50" i="3"/>
  <c r="G50" i="3"/>
  <c r="G30" i="3"/>
  <c r="G31" i="3"/>
  <c r="G32" i="3"/>
  <c r="G33" i="3"/>
  <c r="G34" i="3"/>
  <c r="E35" i="3"/>
  <c r="F49" i="3"/>
  <c r="G49" i="3"/>
  <c r="F14" i="3"/>
  <c r="G14" i="3" s="1"/>
  <c r="E49" i="3"/>
  <c r="D49" i="3"/>
  <c r="D37" i="3"/>
  <c r="E37" i="3" s="1"/>
  <c r="D9" i="3"/>
  <c r="E9" i="3" s="1"/>
  <c r="D22" i="3"/>
  <c r="F22" i="3"/>
  <c r="G22" i="3"/>
  <c r="G13" i="3"/>
  <c r="G12" i="3" s="1"/>
  <c r="G10" i="3"/>
  <c r="F12" i="3"/>
  <c r="D12" i="3"/>
  <c r="G44" i="3"/>
  <c r="G38" i="3"/>
  <c r="F37" i="3"/>
  <c r="H37" i="3" s="1"/>
  <c r="G24" i="3"/>
  <c r="F9" i="3"/>
  <c r="F27" i="3" s="1"/>
  <c r="D47" i="3"/>
  <c r="D14" i="3"/>
  <c r="E14" i="3" s="1"/>
  <c r="H49" i="3"/>
  <c r="H22" i="3"/>
  <c r="H43" i="3" l="1"/>
  <c r="E27" i="3"/>
  <c r="H27" i="3" s="1"/>
  <c r="H9" i="3"/>
  <c r="H10" i="3" s="1"/>
  <c r="E10" i="3"/>
  <c r="H14" i="3"/>
  <c r="E12" i="3"/>
  <c r="E28" i="3"/>
  <c r="H28" i="3" s="1"/>
  <c r="D27" i="3"/>
  <c r="D48" i="3" s="1"/>
  <c r="D52" i="3" s="1"/>
  <c r="G37" i="3"/>
  <c r="F47" i="3"/>
  <c r="G9" i="3"/>
  <c r="G28" i="3"/>
  <c r="G47" i="3" l="1"/>
  <c r="F48" i="3"/>
  <c r="G27" i="3"/>
  <c r="E47" i="3"/>
  <c r="E48" i="3" s="1"/>
  <c r="E52" i="3" s="1"/>
  <c r="F52" i="3" l="1"/>
  <c r="G48" i="3"/>
  <c r="H48" i="3"/>
  <c r="H47" i="3"/>
  <c r="G52" i="3" l="1"/>
  <c r="H52" i="3"/>
</calcChain>
</file>

<file path=xl/sharedStrings.xml><?xml version="1.0" encoding="utf-8"?>
<sst xmlns="http://schemas.openxmlformats.org/spreadsheetml/2006/main" count="72" uniqueCount="71">
  <si>
    <t>Приложение №1</t>
  </si>
  <si>
    <t>Код</t>
  </si>
  <si>
    <t>Наименование</t>
  </si>
  <si>
    <t>% исполнение годового плана</t>
  </si>
  <si>
    <t>10100000000000000</t>
  </si>
  <si>
    <t>Налог на прибыль</t>
  </si>
  <si>
    <t>10102000010000110</t>
  </si>
  <si>
    <t>-налог на доходы физических лиц</t>
  </si>
  <si>
    <t>10600000000000000</t>
  </si>
  <si>
    <t>Налог на имущество</t>
  </si>
  <si>
    <t>10601030100000110</t>
  </si>
  <si>
    <t>Налог на имущество физических лиц, зачисляемый в бюджет поселения</t>
  </si>
  <si>
    <t>10606000000000110</t>
  </si>
  <si>
    <t>Земельный налог</t>
  </si>
  <si>
    <t>10800000000000000</t>
  </si>
  <si>
    <t>Государственная пошлина</t>
  </si>
  <si>
    <t>1080402001100110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</si>
  <si>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действий.</t>
  </si>
  <si>
    <t>Итого налоговые доходы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</si>
  <si>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</si>
  <si>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</si>
  <si>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11105035100000120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</si>
  <si>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</si>
  <si>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11107015100000120</t>
  </si>
  <si>
    <t>Доходы от перечисления части прибыли,остающейся после уплаты налогов и иных обязательных платежей муниципальных унитарных предприятий, созданных поселениями.</t>
  </si>
  <si>
    <t>11300000000000000</t>
  </si>
  <si>
    <t>Доходы от оказания платных услуг и компенсации затрат государства</t>
  </si>
  <si>
    <t>11303050100000130</t>
  </si>
  <si>
    <t>Прочие доходы от оказания платных услуг получателями средств бюджетов поселений и компенсации затрат государства</t>
  </si>
  <si>
    <t>11700000000000000</t>
  </si>
  <si>
    <t>Прочие неналоговые доходы</t>
  </si>
  <si>
    <t>11705050010000180</t>
  </si>
  <si>
    <t>Прочие неналоговые доходы бюджетов поселений.</t>
  </si>
  <si>
    <t>невыясненые поступления зачисляемые в бюджет поселения</t>
  </si>
  <si>
    <t>Итого неналоговые доходы</t>
  </si>
  <si>
    <t>Всего налоговые и неналоговые доходы</t>
  </si>
  <si>
    <t>20000000000000000</t>
  </si>
  <si>
    <t>Безвозмездные поступления</t>
  </si>
  <si>
    <t>Всего доходов:</t>
  </si>
  <si>
    <t>10300000000000000</t>
  </si>
  <si>
    <t>Налоги на товары</t>
  </si>
  <si>
    <t>10302000010000110</t>
  </si>
  <si>
    <t>-доходы от уплаты акцизов</t>
  </si>
  <si>
    <t>1140205300000410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</si>
  <si>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</si>
  <si>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11105075100000120</t>
  </si>
  <si>
    <t xml:space="preserve">Доходы от сдачи в аренду имущества, составляющего казну поселений (за исключением 
земельных участков)
</t>
  </si>
  <si>
    <t>11109045100000120</t>
  </si>
  <si>
    <t>Прочие поступления от использования имущества, находящегося в собственности сельских поселений</t>
  </si>
  <si>
    <t>Безвозмездные поступления от бюджетов других уровней</t>
  </si>
  <si>
    <t>20200000000000000</t>
  </si>
  <si>
    <t xml:space="preserve"> 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</si>
  <si>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</si>
  <si>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</si>
  <si>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</si>
  <si>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</si>
  <si>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</si>
  <si>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21900000000000000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</si>
  <si>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</si>
  <si>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11607010100000140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</si>
  <si>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</t>
  </si>
  <si>
    <t xml:space="preserve">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</si>
  <si>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</si>
  <si>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План 2024 года</t>
  </si>
  <si>
    <t>Отчет об исполнении доходной части бюджета МО "Лесколовское сельское поселение"      ВМР ЛО                                                     за 9 месяцев  2024 года</t>
  </si>
  <si>
    <t xml:space="preserve">                     от "08" октября 2024г. №733</t>
  </si>
  <si>
    <t>План за 9 месяцев  2024 года</t>
  </si>
  <si>
    <t>Факт исп. за 9 месяцев  2024 года</t>
  </si>
  <si>
    <t>% исполнение  плана за 9 месяцев  2024 года</t>
  </si>
  <si>
    <t xml:space="preserve">                                Лесколовского сельского поселения</t>
  </si>
  <si>
    <t xml:space="preserve">                                          к постановлению администрации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</si>
</sst>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5" x14ac:knownFonts="1"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1" fillId="0" borderId="1" xfId="0" applyFont="1" applyFill="1" applyBorder="1"/>
    <xf numFmtId="172" fontId="2" fillId="0" borderId="1" xfId="0" applyNumberFormat="1" applyFont="1" applyFill="1" applyBorder="1"/>
    <xf numFmtId="49" fontId="1" fillId="0" borderId="2" xfId="0" applyNumberFormat="1" applyFont="1" applyFill="1" applyBorder="1"/>
    <xf numFmtId="0" fontId="2" fillId="0" borderId="1" xfId="0" applyFont="1" applyFill="1" applyBorder="1" applyAlignment="1">
      <alignment vertical="top" wrapText="1"/>
    </xf>
    <xf numFmtId="172" fontId="2" fillId="0" borderId="3" xfId="0" applyNumberFormat="1" applyFont="1" applyFill="1" applyBorder="1"/>
    <xf numFmtId="0" fontId="1" fillId="0" borderId="4" xfId="0" applyFont="1" applyFill="1" applyBorder="1"/>
    <xf numFmtId="2" fontId="1" fillId="0" borderId="1" xfId="0" applyNumberFormat="1" applyFont="1" applyFill="1" applyBorder="1" applyAlignment="1">
      <alignment wrapText="1"/>
    </xf>
    <xf numFmtId="2" fontId="0" fillId="0" borderId="0" xfId="0" applyNumberFormat="1" applyFont="1" applyFill="1"/>
    <xf numFmtId="0" fontId="1" fillId="0" borderId="5" xfId="0" applyFont="1" applyFill="1" applyBorder="1"/>
    <xf numFmtId="172" fontId="2" fillId="0" borderId="6" xfId="0" applyNumberFormat="1" applyFont="1" applyFill="1" applyBorder="1"/>
    <xf numFmtId="49" fontId="2" fillId="0" borderId="2" xfId="0" applyNumberFormat="1" applyFont="1" applyFill="1" applyBorder="1" applyAlignment="1">
      <alignment wrapText="1"/>
    </xf>
    <xf numFmtId="172" fontId="1" fillId="0" borderId="4" xfId="0" applyNumberFormat="1" applyFont="1" applyFill="1" applyBorder="1"/>
    <xf numFmtId="172" fontId="1" fillId="0" borderId="1" xfId="0" applyNumberFormat="1" applyFont="1" applyFill="1" applyBorder="1"/>
    <xf numFmtId="172" fontId="1" fillId="0" borderId="3" xfId="0" applyNumberFormat="1" applyFont="1" applyFill="1" applyBorder="1"/>
    <xf numFmtId="2" fontId="1" fillId="0" borderId="4" xfId="0" applyNumberFormat="1" applyFont="1" applyFill="1" applyBorder="1"/>
    <xf numFmtId="49" fontId="2" fillId="0" borderId="2" xfId="0" applyNumberFormat="1" applyFont="1" applyFill="1" applyBorder="1"/>
    <xf numFmtId="49" fontId="1" fillId="0" borderId="2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172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2" fontId="1" fillId="0" borderId="3" xfId="0" applyNumberFormat="1" applyFont="1" applyFill="1" applyBorder="1" applyAlignment="1">
      <alignment wrapText="1"/>
    </xf>
    <xf numFmtId="2" fontId="1" fillId="0" borderId="1" xfId="0" applyNumberFormat="1" applyFont="1" applyFill="1" applyBorder="1"/>
    <xf numFmtId="0" fontId="2" fillId="0" borderId="3" xfId="0" applyFont="1" applyFill="1" applyBorder="1" applyAlignment="1">
      <alignment wrapText="1"/>
    </xf>
    <xf numFmtId="49" fontId="1" fillId="0" borderId="7" xfId="0" applyNumberFormat="1" applyFont="1" applyFill="1" applyBorder="1"/>
    <xf numFmtId="0" fontId="1" fillId="0" borderId="4" xfId="0" applyFont="1" applyFill="1" applyBorder="1" applyAlignment="1">
      <alignment vertical="top" wrapText="1"/>
    </xf>
    <xf numFmtId="49" fontId="1" fillId="0" borderId="8" xfId="0" applyNumberFormat="1" applyFont="1" applyFill="1" applyBorder="1"/>
    <xf numFmtId="0" fontId="1" fillId="0" borderId="5" xfId="0" applyFont="1" applyFill="1" applyBorder="1" applyAlignment="1">
      <alignment vertical="top" wrapText="1"/>
    </xf>
    <xf numFmtId="2" fontId="1" fillId="0" borderId="5" xfId="0" applyNumberFormat="1" applyFont="1" applyFill="1" applyBorder="1"/>
    <xf numFmtId="49" fontId="1" fillId="0" borderId="9" xfId="0" applyNumberFormat="1" applyFont="1" applyFill="1" applyBorder="1"/>
    <xf numFmtId="0" fontId="1" fillId="0" borderId="10" xfId="0" applyFont="1" applyFill="1" applyBorder="1" applyAlignment="1">
      <alignment vertical="top" wrapText="1"/>
    </xf>
    <xf numFmtId="2" fontId="1" fillId="0" borderId="10" xfId="0" applyNumberFormat="1" applyFont="1" applyFill="1" applyBorder="1"/>
    <xf numFmtId="0" fontId="1" fillId="0" borderId="10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49" fontId="1" fillId="0" borderId="7" xfId="0" applyNumberFormat="1" applyFont="1" applyFill="1" applyBorder="1" applyAlignment="1">
      <alignment wrapText="1"/>
    </xf>
    <xf numFmtId="0" fontId="1" fillId="0" borderId="12" xfId="0" applyFont="1" applyFill="1" applyBorder="1" applyAlignment="1">
      <alignment vertical="top" wrapText="1"/>
    </xf>
    <xf numFmtId="172" fontId="1" fillId="0" borderId="13" xfId="0" applyNumberFormat="1" applyFont="1" applyFill="1" applyBorder="1"/>
    <xf numFmtId="172" fontId="2" fillId="0" borderId="14" xfId="0" applyNumberFormat="1" applyFont="1" applyFill="1" applyBorder="1"/>
    <xf numFmtId="172" fontId="0" fillId="0" borderId="0" xfId="0" applyNumberFormat="1" applyFont="1" applyFill="1"/>
    <xf numFmtId="0" fontId="1" fillId="0" borderId="0" xfId="0" applyFont="1" applyFill="1" applyAlignment="1">
      <alignment horizontal="right"/>
    </xf>
    <xf numFmtId="2" fontId="3" fillId="0" borderId="1" xfId="0" applyNumberFormat="1" applyFont="1" applyFill="1" applyBorder="1"/>
    <xf numFmtId="0" fontId="2" fillId="0" borderId="19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72" fontId="1" fillId="0" borderId="1" xfId="0" applyNumberFormat="1" applyFont="1" applyFill="1" applyBorder="1" applyAlignment="1">
      <alignment wrapText="1"/>
    </xf>
    <xf numFmtId="172" fontId="1" fillId="0" borderId="3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wrapText="1"/>
    </xf>
    <xf numFmtId="172" fontId="2" fillId="0" borderId="3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172" fontId="2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2" fillId="0" borderId="17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abSelected="1" zoomScale="75" zoomScaleNormal="75" workbookViewId="0">
      <selection activeCell="C33" sqref="C33"/>
    </sheetView>
  </sheetViews>
  <sheetFormatPr defaultRowHeight="12.75" x14ac:dyDescent="0.2"/>
  <cols>
    <col min="1" max="1" width="2.5703125" style="1" customWidth="1"/>
    <col min="2" max="2" width="35.7109375" style="1" customWidth="1"/>
    <col min="3" max="3" width="61.7109375" style="1" customWidth="1"/>
    <col min="4" max="4" width="16.42578125" style="1" customWidth="1"/>
    <col min="5" max="5" width="16.28515625" style="1" customWidth="1"/>
    <col min="6" max="6" width="15.7109375" style="1" customWidth="1"/>
    <col min="7" max="7" width="16" style="1" customWidth="1"/>
    <col min="8" max="8" width="17.28515625" style="1" customWidth="1"/>
    <col min="9" max="9" width="6.140625" style="1" customWidth="1"/>
    <col min="10" max="16384" width="9.140625" style="1"/>
  </cols>
  <sheetData>
    <row r="1" spans="2:9" ht="18.75" x14ac:dyDescent="0.3">
      <c r="B1" s="2"/>
      <c r="C1" s="2"/>
      <c r="D1" s="2"/>
      <c r="E1" s="2"/>
      <c r="F1" s="2"/>
      <c r="G1" s="65" t="s">
        <v>0</v>
      </c>
      <c r="H1" s="65"/>
      <c r="I1" s="2"/>
    </row>
    <row r="2" spans="2:9" ht="18.75" x14ac:dyDescent="0.3">
      <c r="B2" s="2"/>
      <c r="C2" s="2"/>
      <c r="D2" s="66" t="s">
        <v>70</v>
      </c>
      <c r="E2" s="66"/>
      <c r="F2" s="66"/>
      <c r="G2" s="66"/>
      <c r="H2" s="66"/>
      <c r="I2" s="66"/>
    </row>
    <row r="3" spans="2:9" ht="18.75" x14ac:dyDescent="0.3">
      <c r="B3" s="2"/>
      <c r="C3" s="2"/>
      <c r="D3" s="65" t="s">
        <v>69</v>
      </c>
      <c r="E3" s="65"/>
      <c r="F3" s="65"/>
      <c r="G3" s="65"/>
      <c r="H3" s="65"/>
      <c r="I3" s="46"/>
    </row>
    <row r="4" spans="2:9" ht="18.75" x14ac:dyDescent="0.3">
      <c r="B4" s="2"/>
      <c r="C4" s="2"/>
      <c r="D4" s="2"/>
      <c r="E4" s="2"/>
      <c r="F4" s="67" t="s">
        <v>65</v>
      </c>
      <c r="G4" s="67"/>
      <c r="H4" s="67"/>
      <c r="I4" s="2"/>
    </row>
    <row r="5" spans="2:9" ht="18.75" customHeight="1" thickBot="1" x14ac:dyDescent="0.35">
      <c r="B5" s="68" t="s">
        <v>64</v>
      </c>
      <c r="C5" s="68"/>
      <c r="D5" s="68"/>
      <c r="E5" s="68"/>
      <c r="F5" s="68"/>
      <c r="G5" s="68"/>
      <c r="H5" s="2"/>
      <c r="I5" s="2"/>
    </row>
    <row r="6" spans="2:9" ht="19.5" customHeight="1" thickBot="1" x14ac:dyDescent="0.35">
      <c r="B6" s="68"/>
      <c r="C6" s="68"/>
      <c r="D6" s="68"/>
      <c r="E6" s="68"/>
      <c r="F6" s="68"/>
      <c r="G6" s="68"/>
      <c r="H6" s="2"/>
      <c r="I6" s="2"/>
    </row>
    <row r="7" spans="2:9" ht="12.75" customHeight="1" thickBot="1" x14ac:dyDescent="0.35">
      <c r="B7" s="69" t="s">
        <v>1</v>
      </c>
      <c r="C7" s="63" t="s">
        <v>2</v>
      </c>
      <c r="D7" s="63" t="s">
        <v>63</v>
      </c>
      <c r="E7" s="63" t="s">
        <v>66</v>
      </c>
      <c r="F7" s="63" t="s">
        <v>67</v>
      </c>
      <c r="G7" s="63" t="s">
        <v>3</v>
      </c>
      <c r="H7" s="64" t="s">
        <v>68</v>
      </c>
      <c r="I7" s="2"/>
    </row>
    <row r="8" spans="2:9" ht="78" customHeight="1" x14ac:dyDescent="0.3">
      <c r="B8" s="69"/>
      <c r="C8" s="63"/>
      <c r="D8" s="63"/>
      <c r="E8" s="63"/>
      <c r="F8" s="63"/>
      <c r="G8" s="63"/>
      <c r="H8" s="64"/>
      <c r="I8" s="2"/>
    </row>
    <row r="9" spans="2:9" ht="16.5" customHeight="1" x14ac:dyDescent="0.3">
      <c r="B9" s="21" t="s">
        <v>4</v>
      </c>
      <c r="C9" s="3" t="s">
        <v>5</v>
      </c>
      <c r="D9" s="5">
        <f>D10</f>
        <v>8000</v>
      </c>
      <c r="E9" s="5">
        <f>D9/4*3</f>
        <v>6000</v>
      </c>
      <c r="F9" s="3">
        <f>F10</f>
        <v>7274.3</v>
      </c>
      <c r="G9" s="7">
        <f>F9*100/D9</f>
        <v>90.928749999999994</v>
      </c>
      <c r="H9" s="10">
        <f>F9*100/E9</f>
        <v>121.23833333333333</v>
      </c>
      <c r="I9" s="2"/>
    </row>
    <row r="10" spans="2:9" ht="15" customHeight="1" x14ac:dyDescent="0.3">
      <c r="B10" s="49" t="s">
        <v>6</v>
      </c>
      <c r="C10" s="62" t="s">
        <v>7</v>
      </c>
      <c r="D10" s="51">
        <v>8000</v>
      </c>
      <c r="E10" s="51">
        <f>E9</f>
        <v>6000</v>
      </c>
      <c r="F10" s="52">
        <v>7274.3</v>
      </c>
      <c r="G10" s="53">
        <f>F10*100/D10</f>
        <v>90.928749999999994</v>
      </c>
      <c r="H10" s="54">
        <f>H9</f>
        <v>121.23833333333333</v>
      </c>
      <c r="I10" s="2"/>
    </row>
    <row r="11" spans="2:9" ht="12" customHeight="1" x14ac:dyDescent="0.3">
      <c r="B11" s="49"/>
      <c r="C11" s="62"/>
      <c r="D11" s="51"/>
      <c r="E11" s="51"/>
      <c r="F11" s="52"/>
      <c r="G11" s="53"/>
      <c r="H11" s="54"/>
      <c r="I11" s="2"/>
    </row>
    <row r="12" spans="2:9" ht="26.25" customHeight="1" x14ac:dyDescent="0.3">
      <c r="B12" s="16" t="s">
        <v>39</v>
      </c>
      <c r="C12" s="25" t="s">
        <v>40</v>
      </c>
      <c r="D12" s="26">
        <f>D13</f>
        <v>2000</v>
      </c>
      <c r="E12" s="26">
        <f>E13</f>
        <v>1500</v>
      </c>
      <c r="F12" s="26">
        <f>F13</f>
        <v>1670.9</v>
      </c>
      <c r="G12" s="26">
        <f>G13</f>
        <v>83.545000000000002</v>
      </c>
      <c r="H12" s="26">
        <f>H13</f>
        <v>111.39333333333335</v>
      </c>
      <c r="I12" s="2"/>
    </row>
    <row r="13" spans="2:9" ht="32.25" customHeight="1" x14ac:dyDescent="0.3">
      <c r="B13" s="22" t="s">
        <v>41</v>
      </c>
      <c r="C13" s="23" t="s">
        <v>42</v>
      </c>
      <c r="D13" s="12">
        <v>2000</v>
      </c>
      <c r="E13" s="12">
        <f>D13/4*3</f>
        <v>1500</v>
      </c>
      <c r="F13" s="12">
        <v>1670.9</v>
      </c>
      <c r="G13" s="24">
        <f>F13/D13*100</f>
        <v>83.545000000000002</v>
      </c>
      <c r="H13" s="27">
        <f>F13/E13*100</f>
        <v>111.39333333333335</v>
      </c>
      <c r="I13" s="2"/>
    </row>
    <row r="14" spans="2:9" ht="18.75" x14ac:dyDescent="0.3">
      <c r="B14" s="21" t="s">
        <v>8</v>
      </c>
      <c r="C14" s="3" t="s">
        <v>9</v>
      </c>
      <c r="D14" s="5">
        <f>D15+D18+D20+D19</f>
        <v>55280</v>
      </c>
      <c r="E14" s="5">
        <f>D14/4*3</f>
        <v>41460</v>
      </c>
      <c r="F14" s="5">
        <f>F15+F18+F20+F19</f>
        <v>29793.3</v>
      </c>
      <c r="G14" s="7">
        <f>F14*100/D14</f>
        <v>53.895260492040521</v>
      </c>
      <c r="H14" s="10">
        <f>F14*100/E14</f>
        <v>71.860347322720699</v>
      </c>
      <c r="I14" s="2"/>
    </row>
    <row r="15" spans="2:9" ht="12.75" customHeight="1" x14ac:dyDescent="0.3">
      <c r="B15" s="49" t="s">
        <v>10</v>
      </c>
      <c r="C15" s="62" t="s">
        <v>11</v>
      </c>
      <c r="D15" s="51">
        <v>10500</v>
      </c>
      <c r="E15" s="51">
        <f>D15/4*3</f>
        <v>7875</v>
      </c>
      <c r="F15" s="52">
        <v>3580.5</v>
      </c>
      <c r="G15" s="53">
        <f>F15*100/D15</f>
        <v>34.1</v>
      </c>
      <c r="H15" s="54">
        <f>F15*100/E15</f>
        <v>45.466666666666669</v>
      </c>
      <c r="I15" s="2"/>
    </row>
    <row r="16" spans="2:9" ht="18.75" x14ac:dyDescent="0.3">
      <c r="B16" s="49"/>
      <c r="C16" s="62"/>
      <c r="D16" s="51"/>
      <c r="E16" s="51"/>
      <c r="F16" s="52"/>
      <c r="G16" s="53"/>
      <c r="H16" s="54"/>
      <c r="I16" s="2"/>
    </row>
    <row r="17" spans="2:9" ht="2.25" customHeight="1" x14ac:dyDescent="0.3">
      <c r="B17" s="49"/>
      <c r="C17" s="62"/>
      <c r="D17" s="51"/>
      <c r="E17" s="51"/>
      <c r="F17" s="52"/>
      <c r="G17" s="53"/>
      <c r="H17" s="54"/>
      <c r="I17" s="2"/>
    </row>
    <row r="18" spans="2:9" ht="18.75" hidden="1" customHeight="1" x14ac:dyDescent="0.3">
      <c r="B18" s="8"/>
      <c r="C18" s="6"/>
      <c r="D18" s="28"/>
      <c r="E18" s="28"/>
      <c r="F18" s="6"/>
      <c r="G18" s="18"/>
      <c r="H18" s="19"/>
      <c r="I18" s="2"/>
    </row>
    <row r="19" spans="2:9" ht="75" x14ac:dyDescent="0.3">
      <c r="B19" s="8" t="s">
        <v>53</v>
      </c>
      <c r="C19" s="4" t="s">
        <v>54</v>
      </c>
      <c r="D19" s="47">
        <v>50</v>
      </c>
      <c r="E19" s="28">
        <f>D19/4*3</f>
        <v>37.5</v>
      </c>
      <c r="F19" s="6">
        <v>122</v>
      </c>
      <c r="G19" s="18">
        <f>F19*100/D19</f>
        <v>244</v>
      </c>
      <c r="H19" s="19">
        <f>F19*100/E19</f>
        <v>325.33333333333331</v>
      </c>
      <c r="I19" s="2"/>
    </row>
    <row r="20" spans="2:9" ht="18.75" x14ac:dyDescent="0.3">
      <c r="B20" s="8" t="s">
        <v>12</v>
      </c>
      <c r="C20" s="6" t="s">
        <v>13</v>
      </c>
      <c r="D20" s="28">
        <f>45000-270</f>
        <v>44730</v>
      </c>
      <c r="E20" s="28">
        <f>D20/4*3</f>
        <v>33547.5</v>
      </c>
      <c r="F20" s="6">
        <v>26090.799999999999</v>
      </c>
      <c r="G20" s="18">
        <f>F20*100/D20</f>
        <v>58.329532752067962</v>
      </c>
      <c r="H20" s="19">
        <f>F20*100/E20</f>
        <v>77.772710336090611</v>
      </c>
      <c r="I20" s="2"/>
    </row>
    <row r="21" spans="2:9" ht="26.25" hidden="1" customHeight="1" x14ac:dyDescent="0.3">
      <c r="B21" s="22"/>
      <c r="C21" s="23"/>
      <c r="D21" s="4"/>
      <c r="E21" s="26"/>
      <c r="F21" s="4"/>
      <c r="G21" s="4"/>
      <c r="H21" s="29"/>
      <c r="I21" s="2"/>
    </row>
    <row r="22" spans="2:9" ht="12.75" customHeight="1" x14ac:dyDescent="0.3">
      <c r="B22" s="56" t="s">
        <v>14</v>
      </c>
      <c r="C22" s="58" t="s">
        <v>15</v>
      </c>
      <c r="D22" s="59">
        <f>D24</f>
        <v>10</v>
      </c>
      <c r="E22" s="60">
        <f>D22/4*3</f>
        <v>7.5</v>
      </c>
      <c r="F22" s="58">
        <f>F24</f>
        <v>4.2</v>
      </c>
      <c r="G22" s="61">
        <f>F22*100/D22</f>
        <v>42</v>
      </c>
      <c r="H22" s="57">
        <f>F22/E22*100</f>
        <v>56.000000000000007</v>
      </c>
      <c r="I22" s="2"/>
    </row>
    <row r="23" spans="2:9" ht="19.5" customHeight="1" x14ac:dyDescent="0.3">
      <c r="B23" s="56"/>
      <c r="C23" s="58"/>
      <c r="D23" s="59"/>
      <c r="E23" s="60"/>
      <c r="F23" s="58"/>
      <c r="G23" s="61"/>
      <c r="H23" s="57"/>
      <c r="I23" s="2"/>
    </row>
    <row r="24" spans="2:9" ht="30.75" customHeight="1" x14ac:dyDescent="0.3">
      <c r="B24" s="49" t="s">
        <v>16</v>
      </c>
      <c r="C24" s="52" t="s">
        <v>17</v>
      </c>
      <c r="D24" s="51">
        <v>10</v>
      </c>
      <c r="E24" s="51">
        <f>E22</f>
        <v>7.5</v>
      </c>
      <c r="F24" s="52">
        <v>4.2</v>
      </c>
      <c r="G24" s="52">
        <f>F24/D24*100</f>
        <v>42.000000000000007</v>
      </c>
      <c r="H24" s="54">
        <f>F24/E24*100</f>
        <v>56.000000000000007</v>
      </c>
      <c r="I24" s="2"/>
    </row>
    <row r="25" spans="2:9" ht="30.75" customHeight="1" x14ac:dyDescent="0.3">
      <c r="B25" s="49"/>
      <c r="C25" s="52"/>
      <c r="D25" s="51"/>
      <c r="E25" s="51"/>
      <c r="F25" s="52"/>
      <c r="G25" s="52"/>
      <c r="H25" s="54"/>
      <c r="I25" s="2"/>
    </row>
    <row r="26" spans="2:9" ht="72" customHeight="1" x14ac:dyDescent="0.3">
      <c r="B26" s="49"/>
      <c r="C26" s="52"/>
      <c r="D26" s="51"/>
      <c r="E26" s="51"/>
      <c r="F26" s="52"/>
      <c r="G26" s="52"/>
      <c r="H26" s="54"/>
      <c r="I26" s="2"/>
    </row>
    <row r="27" spans="2:9" ht="18.75" customHeight="1" x14ac:dyDescent="0.3">
      <c r="B27" s="56" t="s">
        <v>18</v>
      </c>
      <c r="C27" s="56"/>
      <c r="D27" s="5">
        <f>D9+D14+D22+D12</f>
        <v>65290</v>
      </c>
      <c r="E27" s="5">
        <f>E9+E14+E22+E12</f>
        <v>48967.5</v>
      </c>
      <c r="F27" s="5">
        <f>F9+F14+F22+F12</f>
        <v>38742.699999999997</v>
      </c>
      <c r="G27" s="5">
        <f>F27*100/D27</f>
        <v>59.339408791545402</v>
      </c>
      <c r="H27" s="5">
        <f>F27*100/E27</f>
        <v>79.119211722060541</v>
      </c>
      <c r="I27" s="2"/>
    </row>
    <row r="28" spans="2:9" ht="54.75" customHeight="1" x14ac:dyDescent="0.3">
      <c r="B28" s="21" t="s">
        <v>19</v>
      </c>
      <c r="C28" s="9" t="s">
        <v>20</v>
      </c>
      <c r="D28" s="5">
        <f>D30+D32+D33+D34+D35+D36+D31+D29</f>
        <v>46712.899999999994</v>
      </c>
      <c r="E28" s="5">
        <f>E30+E32+E33+E34+E35+E36+E31+E29</f>
        <v>35034.675000000003</v>
      </c>
      <c r="F28" s="5">
        <f>F32+F34+F35+F36+F31+F30+F33+F29</f>
        <v>53451.9</v>
      </c>
      <c r="G28" s="7">
        <f>F28*100/D28</f>
        <v>114.42642182352199</v>
      </c>
      <c r="H28" s="10">
        <f>F28*100/E28</f>
        <v>152.56856243136264</v>
      </c>
      <c r="I28" s="2"/>
    </row>
    <row r="29" spans="2:9" ht="172.5" customHeight="1" x14ac:dyDescent="0.3">
      <c r="B29" s="30" t="s">
        <v>61</v>
      </c>
      <c r="C29" s="31" t="s">
        <v>62</v>
      </c>
      <c r="D29" s="20">
        <v>3000</v>
      </c>
      <c r="E29" s="20">
        <f t="shared" ref="E29:E34" si="0">D29/4*3</f>
        <v>2250</v>
      </c>
      <c r="F29" s="20">
        <v>1425.4</v>
      </c>
      <c r="G29" s="18">
        <f>F29*100/D29</f>
        <v>47.513333333333335</v>
      </c>
      <c r="H29" s="19">
        <f>F29*100/E29</f>
        <v>63.351111111111109</v>
      </c>
      <c r="I29" s="2"/>
    </row>
    <row r="30" spans="2:9" ht="156" customHeight="1" thickBot="1" x14ac:dyDescent="0.35">
      <c r="B30" s="30" t="s">
        <v>43</v>
      </c>
      <c r="C30" s="31" t="s">
        <v>44</v>
      </c>
      <c r="D30" s="20">
        <v>12475</v>
      </c>
      <c r="E30" s="11">
        <f t="shared" si="0"/>
        <v>9356.25</v>
      </c>
      <c r="F30" s="11">
        <v>1</v>
      </c>
      <c r="G30" s="18">
        <f t="shared" ref="G30:G36" si="1">F30*100/D30</f>
        <v>8.0160320641282558E-3</v>
      </c>
      <c r="H30" s="19">
        <f t="shared" ref="H30:H36" si="2">F30*100/E30</f>
        <v>1.068804275217101E-2</v>
      </c>
      <c r="I30" s="2"/>
    </row>
    <row r="31" spans="2:9" ht="105.75" customHeight="1" thickBot="1" x14ac:dyDescent="0.35">
      <c r="B31" s="32" t="s">
        <v>56</v>
      </c>
      <c r="C31" s="33" t="s">
        <v>55</v>
      </c>
      <c r="D31" s="34">
        <v>4810</v>
      </c>
      <c r="E31" s="14">
        <f t="shared" si="0"/>
        <v>3607.5</v>
      </c>
      <c r="F31" s="14">
        <v>25440.6</v>
      </c>
      <c r="G31" s="18">
        <f t="shared" si="1"/>
        <v>528.91060291060296</v>
      </c>
      <c r="H31" s="19">
        <f t="shared" si="2"/>
        <v>705.21413721413717</v>
      </c>
      <c r="I31" s="2"/>
    </row>
    <row r="32" spans="2:9" ht="68.25" customHeight="1" x14ac:dyDescent="0.3">
      <c r="B32" s="35" t="s">
        <v>45</v>
      </c>
      <c r="C32" s="36" t="s">
        <v>46</v>
      </c>
      <c r="D32" s="37">
        <v>5254.8</v>
      </c>
      <c r="E32" s="38">
        <f t="shared" si="0"/>
        <v>3941.1000000000004</v>
      </c>
      <c r="F32" s="38">
        <v>4602.8999999999996</v>
      </c>
      <c r="G32" s="18">
        <f t="shared" si="1"/>
        <v>87.594199588947234</v>
      </c>
      <c r="H32" s="19">
        <f t="shared" si="2"/>
        <v>116.7922661185963</v>
      </c>
      <c r="I32" s="2"/>
    </row>
    <row r="33" spans="2:9" ht="94.5" customHeight="1" x14ac:dyDescent="0.3">
      <c r="B33" s="8" t="s">
        <v>51</v>
      </c>
      <c r="C33" s="39" t="s">
        <v>52</v>
      </c>
      <c r="D33" s="28">
        <v>18823.099999999999</v>
      </c>
      <c r="E33" s="18">
        <f t="shared" si="0"/>
        <v>14117.324999999999</v>
      </c>
      <c r="F33" s="28">
        <v>19986.099999999999</v>
      </c>
      <c r="G33" s="18">
        <f t="shared" si="1"/>
        <v>106.17857844882086</v>
      </c>
      <c r="H33" s="19">
        <f t="shared" si="2"/>
        <v>141.57143793176115</v>
      </c>
      <c r="I33" s="2"/>
    </row>
    <row r="34" spans="2:9" ht="113.25" customHeight="1" x14ac:dyDescent="0.3">
      <c r="B34" s="8" t="s">
        <v>21</v>
      </c>
      <c r="C34" s="39" t="s">
        <v>22</v>
      </c>
      <c r="D34" s="28">
        <v>1700</v>
      </c>
      <c r="E34" s="6">
        <f t="shared" si="0"/>
        <v>1275</v>
      </c>
      <c r="F34" s="6">
        <v>1542</v>
      </c>
      <c r="G34" s="18">
        <f t="shared" si="1"/>
        <v>90.705882352941174</v>
      </c>
      <c r="H34" s="19">
        <f t="shared" si="2"/>
        <v>120.94117647058823</v>
      </c>
      <c r="I34" s="2"/>
    </row>
    <row r="35" spans="2:9" ht="95.25" customHeight="1" x14ac:dyDescent="0.3">
      <c r="B35" s="8" t="s">
        <v>23</v>
      </c>
      <c r="C35" s="39" t="s">
        <v>24</v>
      </c>
      <c r="D35" s="28">
        <v>0</v>
      </c>
      <c r="E35" s="6">
        <f>D35/4</f>
        <v>0</v>
      </c>
      <c r="F35" s="6">
        <v>21.6</v>
      </c>
      <c r="G35" s="18">
        <v>0</v>
      </c>
      <c r="H35" s="19">
        <v>0</v>
      </c>
      <c r="I35" s="2"/>
    </row>
    <row r="36" spans="2:9" ht="47.25" customHeight="1" x14ac:dyDescent="0.3">
      <c r="B36" s="8" t="s">
        <v>47</v>
      </c>
      <c r="C36" s="39" t="s">
        <v>48</v>
      </c>
      <c r="D36" s="28">
        <v>650</v>
      </c>
      <c r="E36" s="6">
        <f>D36/4*3</f>
        <v>487.5</v>
      </c>
      <c r="F36" s="6">
        <v>432.3</v>
      </c>
      <c r="G36" s="18">
        <f t="shared" si="1"/>
        <v>66.507692307692309</v>
      </c>
      <c r="H36" s="19">
        <f t="shared" si="2"/>
        <v>88.676923076923075</v>
      </c>
      <c r="I36" s="2"/>
    </row>
    <row r="37" spans="2:9" ht="42.75" customHeight="1" x14ac:dyDescent="0.3">
      <c r="B37" s="21" t="s">
        <v>25</v>
      </c>
      <c r="C37" s="9" t="s">
        <v>26</v>
      </c>
      <c r="D37" s="5">
        <f>D38</f>
        <v>1400</v>
      </c>
      <c r="E37" s="3">
        <f>D37/4*3</f>
        <v>1050</v>
      </c>
      <c r="F37" s="3">
        <f>F38</f>
        <v>586.4</v>
      </c>
      <c r="G37" s="7">
        <f>F37*100/D37</f>
        <v>41.885714285714286</v>
      </c>
      <c r="H37" s="10">
        <f>F37*100/E37</f>
        <v>55.847619047619048</v>
      </c>
      <c r="I37" s="2"/>
    </row>
    <row r="38" spans="2:9" ht="17.25" customHeight="1" x14ac:dyDescent="0.3">
      <c r="B38" s="49" t="s">
        <v>27</v>
      </c>
      <c r="C38" s="50" t="s">
        <v>28</v>
      </c>
      <c r="D38" s="51">
        <v>1400</v>
      </c>
      <c r="E38" s="52">
        <f>D38/4*3</f>
        <v>1050</v>
      </c>
      <c r="F38" s="52">
        <v>586.4</v>
      </c>
      <c r="G38" s="53">
        <f>F38*100/D38</f>
        <v>41.885714285714286</v>
      </c>
      <c r="H38" s="54">
        <f>F38*100/E38</f>
        <v>55.847619047619048</v>
      </c>
      <c r="I38" s="2"/>
    </row>
    <row r="39" spans="2:9" ht="40.5" customHeight="1" x14ac:dyDescent="0.3">
      <c r="B39" s="49"/>
      <c r="C39" s="50"/>
      <c r="D39" s="51"/>
      <c r="E39" s="52"/>
      <c r="F39" s="52"/>
      <c r="G39" s="53"/>
      <c r="H39" s="54"/>
      <c r="I39" s="2"/>
    </row>
    <row r="40" spans="2:9" ht="38.25" hidden="1" customHeight="1" x14ac:dyDescent="0.3">
      <c r="B40" s="21"/>
      <c r="C40" s="9"/>
      <c r="D40" s="5"/>
      <c r="E40" s="3"/>
      <c r="F40" s="3"/>
      <c r="G40" s="7"/>
      <c r="H40" s="19"/>
      <c r="I40" s="2"/>
    </row>
    <row r="41" spans="2:9" ht="12.75" hidden="1" customHeight="1" x14ac:dyDescent="0.3">
      <c r="B41" s="49"/>
      <c r="C41" s="50"/>
      <c r="D41" s="51"/>
      <c r="E41" s="52"/>
      <c r="F41" s="52"/>
      <c r="G41" s="53"/>
      <c r="H41" s="54"/>
      <c r="I41" s="2"/>
    </row>
    <row r="42" spans="2:9" ht="55.5" hidden="1" customHeight="1" x14ac:dyDescent="0.3">
      <c r="B42" s="49"/>
      <c r="C42" s="50"/>
      <c r="D42" s="51"/>
      <c r="E42" s="52"/>
      <c r="F42" s="52"/>
      <c r="G42" s="53"/>
      <c r="H42" s="54"/>
      <c r="I42" s="2"/>
    </row>
    <row r="43" spans="2:9" ht="18.75" customHeight="1" x14ac:dyDescent="0.3">
      <c r="B43" s="8" t="s">
        <v>29</v>
      </c>
      <c r="C43" s="9" t="s">
        <v>30</v>
      </c>
      <c r="D43" s="5">
        <f>D44</f>
        <v>500</v>
      </c>
      <c r="E43" s="3">
        <f>D43/4*3</f>
        <v>375</v>
      </c>
      <c r="F43" s="3">
        <f>F44+F45+F46</f>
        <v>370.9</v>
      </c>
      <c r="G43" s="7">
        <f>F43*100/D43</f>
        <v>74.180000000000007</v>
      </c>
      <c r="H43" s="10">
        <f>F43*100/E43</f>
        <v>98.906666666666666</v>
      </c>
      <c r="I43" s="2"/>
    </row>
    <row r="44" spans="2:9" ht="36.75" customHeight="1" x14ac:dyDescent="0.3">
      <c r="B44" s="8" t="s">
        <v>31</v>
      </c>
      <c r="C44" s="39" t="s">
        <v>32</v>
      </c>
      <c r="D44" s="28">
        <v>500</v>
      </c>
      <c r="E44" s="6">
        <f>D44/4*3</f>
        <v>375</v>
      </c>
      <c r="F44" s="6">
        <v>350.2</v>
      </c>
      <c r="G44" s="18">
        <f>F44*100/D44</f>
        <v>70.040000000000006</v>
      </c>
      <c r="H44" s="19">
        <f>F44*100/E44</f>
        <v>93.38666666666667</v>
      </c>
      <c r="I44" s="2"/>
    </row>
    <row r="45" spans="2:9" ht="39.75" customHeight="1" x14ac:dyDescent="0.3">
      <c r="B45" s="8" t="s">
        <v>31</v>
      </c>
      <c r="C45" s="39" t="s">
        <v>33</v>
      </c>
      <c r="D45" s="28">
        <v>0</v>
      </c>
      <c r="E45" s="6">
        <v>0</v>
      </c>
      <c r="F45" s="6">
        <v>-7</v>
      </c>
      <c r="G45" s="18">
        <v>0</v>
      </c>
      <c r="H45" s="19">
        <v>0</v>
      </c>
      <c r="I45" s="2"/>
    </row>
    <row r="46" spans="2:9" ht="70.5" customHeight="1" x14ac:dyDescent="0.3">
      <c r="B46" s="8" t="s">
        <v>59</v>
      </c>
      <c r="C46" s="40" t="s">
        <v>60</v>
      </c>
      <c r="D46" s="28">
        <v>50</v>
      </c>
      <c r="E46" s="6">
        <f>D46/4*3</f>
        <v>37.5</v>
      </c>
      <c r="F46" s="6">
        <v>27.7</v>
      </c>
      <c r="G46" s="18">
        <f>F46*100/D46</f>
        <v>55.4</v>
      </c>
      <c r="H46" s="19">
        <f>F46*100/E46</f>
        <v>73.86666666666666</v>
      </c>
      <c r="I46" s="2"/>
    </row>
    <row r="47" spans="2:9" ht="18.75" customHeight="1" x14ac:dyDescent="0.3">
      <c r="B47" s="55" t="s">
        <v>34</v>
      </c>
      <c r="C47" s="55"/>
      <c r="D47" s="5">
        <f>D43+D40+D37+D28+D46</f>
        <v>48662.899999999994</v>
      </c>
      <c r="E47" s="5">
        <f>E43+E40+E37+E28</f>
        <v>36459.675000000003</v>
      </c>
      <c r="F47" s="7">
        <f>F43+F40+F37+F28</f>
        <v>54409.200000000004</v>
      </c>
      <c r="G47" s="7">
        <f>F47*100/D47</f>
        <v>111.80837968966092</v>
      </c>
      <c r="H47" s="10">
        <f>F47*100/E47</f>
        <v>149.23117115004453</v>
      </c>
      <c r="I47" s="2"/>
    </row>
    <row r="48" spans="2:9" ht="18.75" customHeight="1" x14ac:dyDescent="0.3">
      <c r="B48" s="55" t="s">
        <v>35</v>
      </c>
      <c r="C48" s="55"/>
      <c r="D48" s="5">
        <f>D47+D27</f>
        <v>113952.9</v>
      </c>
      <c r="E48" s="5">
        <f>E47+E27</f>
        <v>85427.175000000003</v>
      </c>
      <c r="F48" s="5">
        <f>F47+F27</f>
        <v>93151.9</v>
      </c>
      <c r="G48" s="7">
        <f>F48*100/D48</f>
        <v>81.745966974074378</v>
      </c>
      <c r="H48" s="10">
        <f>F48*100/E48</f>
        <v>109.04246804368751</v>
      </c>
      <c r="I48" s="2"/>
    </row>
    <row r="49" spans="2:9" ht="21.75" customHeight="1" x14ac:dyDescent="0.3">
      <c r="B49" s="8" t="s">
        <v>36</v>
      </c>
      <c r="C49" s="9" t="s">
        <v>37</v>
      </c>
      <c r="D49" s="5">
        <f>D50</f>
        <v>79271.7</v>
      </c>
      <c r="E49" s="7">
        <f>E50</f>
        <v>57256.800000000003</v>
      </c>
      <c r="F49" s="3">
        <f>F50+F51</f>
        <v>57256.800000000003</v>
      </c>
      <c r="G49" s="7">
        <f>F49*100/D49</f>
        <v>72.228550668145132</v>
      </c>
      <c r="H49" s="10">
        <f>F49*100/E49</f>
        <v>100</v>
      </c>
      <c r="I49" s="2"/>
    </row>
    <row r="50" spans="2:9" ht="57.75" customHeight="1" x14ac:dyDescent="0.3">
      <c r="B50" s="41" t="s">
        <v>50</v>
      </c>
      <c r="C50" s="31" t="s">
        <v>49</v>
      </c>
      <c r="D50" s="20">
        <v>79271.7</v>
      </c>
      <c r="E50" s="17">
        <v>57256.800000000003</v>
      </c>
      <c r="F50" s="11">
        <v>57256.800000000003</v>
      </c>
      <c r="G50" s="7">
        <f>F50*100/D50</f>
        <v>72.228550668145132</v>
      </c>
      <c r="H50" s="10">
        <f>F50*100/E50</f>
        <v>100</v>
      </c>
      <c r="I50" s="2"/>
    </row>
    <row r="51" spans="2:9" ht="78" customHeight="1" x14ac:dyDescent="0.3">
      <c r="B51" s="41" t="s">
        <v>57</v>
      </c>
      <c r="C51" s="42" t="s">
        <v>58</v>
      </c>
      <c r="D51" s="20"/>
      <c r="E51" s="17"/>
      <c r="F51" s="11">
        <v>0</v>
      </c>
      <c r="G51" s="17"/>
      <c r="H51" s="43"/>
      <c r="I51" s="2"/>
    </row>
    <row r="52" spans="2:9" ht="19.5" customHeight="1" thickBot="1" x14ac:dyDescent="0.35">
      <c r="B52" s="48" t="s">
        <v>38</v>
      </c>
      <c r="C52" s="48"/>
      <c r="D52" s="15">
        <f>D49+D48</f>
        <v>193224.59999999998</v>
      </c>
      <c r="E52" s="15">
        <f>E48+E49</f>
        <v>142683.97500000001</v>
      </c>
      <c r="F52" s="15">
        <f>F48+F49</f>
        <v>150408.70000000001</v>
      </c>
      <c r="G52" s="15">
        <f>F52*100/D52</f>
        <v>77.841382515476823</v>
      </c>
      <c r="H52" s="44">
        <f>F52*100/E52</f>
        <v>105.41387005793749</v>
      </c>
      <c r="I52" s="2"/>
    </row>
    <row r="53" spans="2:9" ht="18.75" x14ac:dyDescent="0.3">
      <c r="B53" s="2"/>
      <c r="C53" s="2"/>
      <c r="D53" s="2"/>
      <c r="E53" s="2"/>
      <c r="F53" s="2"/>
      <c r="G53" s="2"/>
      <c r="H53" s="2"/>
      <c r="I53" s="2"/>
    </row>
    <row r="54" spans="2:9" x14ac:dyDescent="0.2">
      <c r="F54" s="45"/>
    </row>
    <row r="55" spans="2:9" x14ac:dyDescent="0.2">
      <c r="F55" s="13"/>
    </row>
    <row r="56" spans="2:9" x14ac:dyDescent="0.2">
      <c r="F56" s="13"/>
    </row>
  </sheetData>
  <sheetProtection selectLockedCells="1" selectUnlockedCells="1"/>
  <mergeCells count="58">
    <mergeCell ref="G1:H1"/>
    <mergeCell ref="D2:I2"/>
    <mergeCell ref="D3:H3"/>
    <mergeCell ref="F4:H4"/>
    <mergeCell ref="B5:G6"/>
    <mergeCell ref="B7:B8"/>
    <mergeCell ref="C7:C8"/>
    <mergeCell ref="D7:D8"/>
    <mergeCell ref="E7:E8"/>
    <mergeCell ref="F7:F8"/>
    <mergeCell ref="G7:G8"/>
    <mergeCell ref="H7:H8"/>
    <mergeCell ref="B10:B11"/>
    <mergeCell ref="C10:C11"/>
    <mergeCell ref="D10:D11"/>
    <mergeCell ref="E10:E11"/>
    <mergeCell ref="F10:F11"/>
    <mergeCell ref="G10:G11"/>
    <mergeCell ref="H10:H11"/>
    <mergeCell ref="B15:B17"/>
    <mergeCell ref="C15:C17"/>
    <mergeCell ref="D15:D17"/>
    <mergeCell ref="E15:E17"/>
    <mergeCell ref="F15:F17"/>
    <mergeCell ref="G15:G17"/>
    <mergeCell ref="G24:G26"/>
    <mergeCell ref="H15:H17"/>
    <mergeCell ref="H22:H23"/>
    <mergeCell ref="H24:H26"/>
    <mergeCell ref="B22:B23"/>
    <mergeCell ref="C22:C23"/>
    <mergeCell ref="D22:D23"/>
    <mergeCell ref="E22:E23"/>
    <mergeCell ref="F22:F23"/>
    <mergeCell ref="G22:G23"/>
    <mergeCell ref="D38:D39"/>
    <mergeCell ref="E38:E39"/>
    <mergeCell ref="F38:F39"/>
    <mergeCell ref="C24:C26"/>
    <mergeCell ref="D24:D26"/>
    <mergeCell ref="E24:E26"/>
    <mergeCell ref="F24:F26"/>
    <mergeCell ref="G38:G39"/>
    <mergeCell ref="H38:H39"/>
    <mergeCell ref="B24:B26"/>
    <mergeCell ref="H41:H42"/>
    <mergeCell ref="B47:C47"/>
    <mergeCell ref="B48:C48"/>
    <mergeCell ref="G41:G42"/>
    <mergeCell ref="B27:C27"/>
    <mergeCell ref="B38:B39"/>
    <mergeCell ref="C38:C39"/>
    <mergeCell ref="B52:C52"/>
    <mergeCell ref="B41:B42"/>
    <mergeCell ref="C41:C42"/>
    <mergeCell ref="D41:D42"/>
    <mergeCell ref="E41:E42"/>
    <mergeCell ref="F41:F42"/>
  </mergeCells>
  <pageMargins left="0.74791666666666667" right="0.74791666666666667" top="0.69" bottom="0.3" header="0.51180555555555551" footer="0.2"/>
  <pageSetup paperSize="9" scale="73" firstPageNumber="0" orientation="landscape" r:id="rId1"/>
  <headerFooter alignWithMargins="0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 (2)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cp:lastPrinted>2024-10-09T12:56:09Z</cp:lastPrinted>
  <dcterms:created xsi:type="dcterms:W3CDTF">2024-10-17T09:45:31Z</dcterms:created>
  <dcterms:modified xsi:type="dcterms:W3CDTF">2024-10-17T09:45:31Z</dcterms:modified>
</cp:coreProperties>
</file>